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1PLANEACION DISTRITAL\2021\publicaciones pagina web\Politicas_informes_matriz pagina web\"/>
    </mc:Choice>
  </mc:AlternateContent>
  <bookViews>
    <workbookView showHorizontalScroll="0" showVerticalScroll="0" xWindow="0" yWindow="0" windowWidth="20430" windowHeight="7755"/>
  </bookViews>
  <sheets>
    <sheet name="Plan acciónPPDFHC-Cuatrienal" sheetId="1" r:id="rId1"/>
    <sheet name="Validadores (2)" sheetId="3" state="hidden" r:id="rId2"/>
  </sheet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0" hidden="1">'Plan acciónPPDFHC-Cuatrienal'!$A$9:$EM$134</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T26" i="1" l="1"/>
  <c r="BD39" i="1" l="1"/>
  <c r="AT224" i="1" l="1"/>
  <c r="AT225" i="1"/>
  <c r="AT226" i="1"/>
  <c r="AT227" i="1"/>
  <c r="AT228" i="1"/>
  <c r="AT229" i="1"/>
  <c r="AT230" i="1"/>
  <c r="AT231" i="1"/>
  <c r="AT232" i="1"/>
  <c r="AT233" i="1"/>
  <c r="AT234" i="1"/>
  <c r="AT235" i="1"/>
  <c r="AT236" i="1"/>
  <c r="AT237" i="1"/>
  <c r="AT238" i="1"/>
  <c r="AT239" i="1"/>
  <c r="AT240" i="1"/>
  <c r="AT241" i="1"/>
  <c r="AT242" i="1"/>
  <c r="AT243" i="1"/>
  <c r="AT244" i="1"/>
  <c r="AT245" i="1"/>
  <c r="AT246" i="1"/>
  <c r="AT247" i="1"/>
  <c r="AT248" i="1"/>
  <c r="AT249" i="1"/>
  <c r="AT250" i="1"/>
  <c r="AT251" i="1"/>
  <c r="AT252" i="1"/>
  <c r="AT130" i="1"/>
  <c r="AT131" i="1"/>
  <c r="AT132" i="1"/>
  <c r="AT133" i="1"/>
  <c r="AT134" i="1"/>
  <c r="AT125" i="1"/>
  <c r="AT126" i="1"/>
  <c r="AT123" i="1"/>
  <c r="AT119" i="1"/>
  <c r="AT120" i="1"/>
  <c r="AT103" i="1"/>
  <c r="AT99" i="1"/>
  <c r="AT96" i="1"/>
  <c r="AT81" i="1"/>
  <c r="AT73" i="1"/>
  <c r="AT74" i="1"/>
  <c r="AT75" i="1"/>
  <c r="AT76" i="1"/>
  <c r="AT77" i="1"/>
  <c r="AT78" i="1"/>
  <c r="AT79" i="1"/>
  <c r="AT68" i="1"/>
  <c r="AT69" i="1"/>
  <c r="AT70" i="1"/>
  <c r="AT65" i="1"/>
  <c r="AT59" i="1"/>
  <c r="AT61" i="1"/>
  <c r="AT55" i="1"/>
  <c r="AT51" i="1"/>
  <c r="AT48" i="1"/>
  <c r="AT49" i="1"/>
  <c r="AT39" i="1"/>
  <c r="AT37" i="1"/>
  <c r="AT35" i="1"/>
  <c r="AT30" i="1"/>
  <c r="AT31" i="1"/>
  <c r="AT32" i="1"/>
  <c r="AT33" i="1"/>
  <c r="AT24" i="1"/>
  <c r="AT27" i="1"/>
  <c r="AT28" i="1"/>
  <c r="AT22" i="1"/>
  <c r="AT13" i="1"/>
  <c r="AT12" i="1"/>
  <c r="AT11" i="1"/>
  <c r="AK32" i="1"/>
  <c r="AJ32" i="1" s="1"/>
  <c r="AK31" i="1"/>
  <c r="AJ31" i="1" s="1"/>
  <c r="AK30" i="1"/>
  <c r="AJ30" i="1" s="1"/>
  <c r="AK29" i="1"/>
  <c r="AJ29" i="1" s="1"/>
  <c r="AK28" i="1"/>
  <c r="AJ28" i="1" s="1"/>
  <c r="AK27" i="1"/>
  <c r="AJ27" i="1" s="1"/>
  <c r="AJ79" i="1"/>
  <c r="AB44" i="1"/>
  <c r="AB37" i="1"/>
  <c r="BC30" i="1"/>
  <c r="BC28" i="1"/>
  <c r="BC27" i="1"/>
  <c r="BB103" i="1"/>
  <c r="BC48" i="1"/>
  <c r="BB41" i="1"/>
  <c r="AB35" i="1"/>
  <c r="AB33" i="1"/>
  <c r="AB25" i="1"/>
  <c r="AB24" i="1"/>
  <c r="AB23" i="1"/>
  <c r="AB22" i="1"/>
  <c r="AB21" i="1"/>
  <c r="AK91" i="1"/>
  <c r="V102" i="1"/>
  <c r="Z39" i="1"/>
  <c r="AK107" i="1"/>
  <c r="V85" i="1"/>
  <c r="Z38" i="1"/>
  <c r="AK26" i="1"/>
  <c r="Z68" i="1"/>
  <c r="AI112" i="1"/>
  <c r="AJ112" i="1"/>
  <c r="AI111" i="1"/>
  <c r="AJ111" i="1" s="1"/>
  <c r="AI103" i="1"/>
  <c r="AJ103" i="1" s="1"/>
  <c r="X38" i="1"/>
  <c r="AI53" i="1"/>
  <c r="V27" i="1"/>
  <c r="V28" i="1"/>
  <c r="V29" i="1"/>
  <c r="V30" i="1"/>
  <c r="V31" i="1"/>
  <c r="V32" i="1"/>
  <c r="V38" i="1"/>
  <c r="V39" i="1"/>
  <c r="W39" i="1" s="1"/>
  <c r="X39" i="1" s="1"/>
  <c r="V62" i="1"/>
  <c r="U68" i="1"/>
  <c r="U70" i="1"/>
  <c r="U71" i="1"/>
  <c r="U72" i="1"/>
  <c r="U103" i="1"/>
  <c r="U111" i="1"/>
  <c r="U112" i="1"/>
</calcChain>
</file>

<file path=xl/sharedStrings.xml><?xml version="1.0" encoding="utf-8"?>
<sst xmlns="http://schemas.openxmlformats.org/spreadsheetml/2006/main" count="5227" uniqueCount="1796">
  <si>
    <t>Política Pública</t>
  </si>
  <si>
    <t>Matriz de Seguimiento Políticas Públicas Poblacionales</t>
  </si>
  <si>
    <t>Entidad que diligencia</t>
  </si>
  <si>
    <t>Profesional que diligencia</t>
  </si>
  <si>
    <t>Fecha de entrega</t>
  </si>
  <si>
    <t xml:space="preserve">POLÍTICA PÚBLICA </t>
  </si>
  <si>
    <t>PLAN DE DESARROLLO DISTRITAL
Bogota para vivir mejor</t>
  </si>
  <si>
    <t>PRESUPUESTO ASOCIADO</t>
  </si>
  <si>
    <t>Acciones priorizadas segundo semestre 2020</t>
  </si>
  <si>
    <t xml:space="preserve">Observaciones </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</si>
  <si>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</si>
  <si>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</si>
  <si>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</si>
  <si>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</si>
  <si>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</si>
  <si>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</si>
  <si>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</si>
  <si>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Ampliación de Tiempos de ejecución de la acción</t>
  </si>
  <si>
    <t>Indicador por acción de política</t>
  </si>
  <si>
    <t>Seguimiento indicador</t>
  </si>
  <si>
    <t>PLAN DE DESARROLLO DISTRITAL - UN NUEVO CONTRATO SOCIAL Y AMBIENTAL PARA LA BOGOTÁ DEL SIGLO XXI</t>
  </si>
  <si>
    <t>PRESUPUESTO ASOCIADO
Identificación Fuente de Financiación</t>
  </si>
  <si>
    <t>No.</t>
  </si>
  <si>
    <t>Componente</t>
  </si>
  <si>
    <t xml:space="preserve">Línea de acción </t>
  </si>
  <si>
    <t xml:space="preserve">Objetivo de la Línea de acción </t>
  </si>
  <si>
    <t>Acciones</t>
  </si>
  <si>
    <t>Importancia relativa de la acción (%)</t>
  </si>
  <si>
    <t>Sector Distrital
(Elegir sector al que reporta)</t>
  </si>
  <si>
    <t>Entidad del Distrito responsable del reporte de la ejecución</t>
  </si>
  <si>
    <t>Otro 
(Nivel Nacional, ONG, Sociedad Civil, por favor indicar el nombre)</t>
  </si>
  <si>
    <t xml:space="preserve">Contacto
</t>
  </si>
  <si>
    <t xml:space="preserve">Teléfono
</t>
  </si>
  <si>
    <t xml:space="preserve">Correo electrónico
</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</si>
  <si>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</si>
  <si>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</si>
  <si>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</si>
  <si>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</si>
  <si>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</si>
  <si>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</si>
  <si>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</si>
  <si>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</si>
  <si>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</si>
  <si>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</si>
  <si>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Resultado indicador año 2018</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</si>
  <si>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</si>
  <si>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</si>
  <si>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</si>
  <si>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</si>
  <si>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</si>
  <si>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</si>
  <si>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</si>
  <si>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</si>
  <si>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</si>
  <si>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</si>
  <si>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</si>
  <si>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 xml:space="preserve">Presupuesto programado </t>
  </si>
  <si>
    <t>Porcentaje del presupuesto programado para las acciones
(0 a 100)</t>
  </si>
  <si>
    <t xml:space="preserve">Presupuesto ejecutado  
acumulado
</t>
  </si>
  <si>
    <t xml:space="preserve">Acciones
</t>
  </si>
  <si>
    <t xml:space="preserve">Importancia relativa de la acción (%)
</t>
  </si>
  <si>
    <t xml:space="preserve">Fecha de finalización
</t>
  </si>
  <si>
    <t>Nombre
Indicador 
Segundo semestre
2020</t>
  </si>
  <si>
    <t xml:space="preserve">Fórmula del Indicador
</t>
  </si>
  <si>
    <t xml:space="preserve">Meta año 2020
Segundo semestre
</t>
  </si>
  <si>
    <t xml:space="preserve">Resultado indicador año 2020 
Segundo semestre
</t>
  </si>
  <si>
    <t xml:space="preserve">% de Avance Indicador año 2020 
Segundo semestre </t>
  </si>
  <si>
    <t xml:space="preserve">Propósito de ciudad
</t>
  </si>
  <si>
    <t xml:space="preserve">Logro de ciudad
</t>
  </si>
  <si>
    <t xml:space="preserve">Programa General
</t>
  </si>
  <si>
    <t xml:space="preserve">Meta
</t>
  </si>
  <si>
    <t xml:space="preserve">Meta del Proyecto
</t>
  </si>
  <si>
    <t xml:space="preserve">Presupuesto programado 
</t>
  </si>
  <si>
    <t xml:space="preserve">Presupuesto ejecutado 
</t>
  </si>
  <si>
    <t xml:space="preserve">Avances frente a la meta del Proyecto 
</t>
  </si>
  <si>
    <t>1.1</t>
  </si>
  <si>
    <t>1. Componente de Desarrollo Humano y Atención Social Integral</t>
  </si>
  <si>
    <t>1. Generación de conocimiento para la protección, prevención y atención integral</t>
  </si>
  <si>
    <t>Diseño e implementación de estrategias orientadas a la identificación y caracterización de las situaciones que conducen, mantienen y reproducen la habitabilidad en calle, con relación a las características de cada grupo poblacional, prioritariamente de niños, niñas, adolescentes y jóvenes en riesgo, alta permanencia o con vida en calle, en el marco de los enfoques diferencial, de género y territorial.</t>
  </si>
  <si>
    <t>Realizar una caracterización de mujeres habitantes de calle, que dé cuenta de la condición, situación y posición de las mujeres habitantes de calle del Distrito Capital.</t>
  </si>
  <si>
    <t>Mujer</t>
  </si>
  <si>
    <t>121 Secretaría Distrital de la Mujer</t>
  </si>
  <si>
    <t>No aplica</t>
  </si>
  <si>
    <t>Yenny Marcela Salazar Barreto</t>
  </si>
  <si>
    <t>macasaba@hotmail.com; ysalazar@sdmujer.gov.co</t>
  </si>
  <si>
    <t xml:space="preserve">Porcentaje de documento realizado que de cuenta de la condición, situación y posición de las mujeres habitantes de calle del Distrito Capital. </t>
  </si>
  <si>
    <t>(Sumatoria de fases del documento realizadas /Total de fases programadas) x 100 
Fases:
30 % creación de instrumento de caracterización como insumo para el documento
40% aplicación del instrumento
30% caracterización final</t>
  </si>
  <si>
    <t>N/A</t>
  </si>
  <si>
    <t xml:space="preserve">01  Igualdad de calidad de vida
</t>
  </si>
  <si>
    <t>12 Mujeres protagonistas, activas y empoderadas en el cierre de brechas de género</t>
  </si>
  <si>
    <t xml:space="preserve">129 - Mujeres protagonistas activas y empoderadas </t>
  </si>
  <si>
    <t>1067  Mujeres protagonistas, activas y empoderadas</t>
  </si>
  <si>
    <t>Fortalecer 500 mujeres que participen en instancias distritales</t>
  </si>
  <si>
    <t>N.A</t>
  </si>
  <si>
    <t>1.58</t>
  </si>
  <si>
    <t xml:space="preserve">2.Gestión social para el reconocimiento del Fenómeno de la Habitabilidad en Calle </t>
  </si>
  <si>
    <t>Implementar estrategias desde el enfoque diferencial y de género, orientadas a la transformación de imaginarios y prácticas sociales adversas que producen y reproducen el Fenómeno, a través de procesos de gestión social dirigidos al fortalecimiento de las capacidades de las personas, familias y comunidades e involucrando a la ciudadanía en general como parte de la problemática, para el reconocimiento social de los Ciudadanos y las Ciudadanas Habitantes de Calle como sujetos titulares de Derechos</t>
  </si>
  <si>
    <t>Formular e implementar un Plan indicativo de la Política Pública Distrital para el Fenómeno de habitabilidad en calle, con enfoque diferencial y de género.</t>
  </si>
  <si>
    <t>Integración Social</t>
  </si>
  <si>
    <t>122 Secretaría Distrital de Integración Social</t>
  </si>
  <si>
    <t>Yili María Rodríguez Correa</t>
  </si>
  <si>
    <t>yrodriguezr@sdis.gov.co</t>
  </si>
  <si>
    <t>Porcentaje de formulación e implementación del Plan Indicativo de la Política Pública Distrital para el Fenómeno de habitabilidad en calle</t>
  </si>
  <si>
    <t>(Sumatoria de fases de formulación e implementación del Plan Indicativo ejecutadas /Total  de fases de formulación e implementación del Plan Indicativo programadas) x 100
Formulación del Plan Indicativo (50%)
Implementación del Plan Indicativo (50%)</t>
  </si>
  <si>
    <t>No Aplica</t>
  </si>
  <si>
    <t xml:space="preserve">
01 Pilar Igualdad de calidad de vida
</t>
  </si>
  <si>
    <t>03 Igualdad y autonomía para una Bogotá incluyente</t>
  </si>
  <si>
    <t>1108  Prevención y atención integral del fenómeno de habitabilidad en calle</t>
  </si>
  <si>
    <t>Atender 10.181 personas en centros de atención transitoria para la inclusión social</t>
  </si>
  <si>
    <t xml:space="preserve"> Actualizar el Plan de Acción de la Política Pública Distrital para el Fenómeno de Habitabilidad en Calle </t>
  </si>
  <si>
    <t>Porcentaje de actualización del Plan de Acción de la Política Pública para el Fenómeno de Habitabilidad en Calle</t>
  </si>
  <si>
    <t xml:space="preserve">(Sumatoria de fases del proceso de actualización del Plan de Acción de la Politica pública para el Fenómeno de Habitabilidad en Calle ejecutadas/Total de las fases del proceso de actualización programadas) x100
Fase de Analisis Documental 10%
Fase de Estructuración del Problemas y alternativas de solución 35%
Fase de Participación 10% 
Fase proceso de evaluación 5%
Formulación del Plan de acción 40%
 </t>
  </si>
  <si>
    <t>1. Hacer un nuevo contrato social con igualdad de oportunidades para la inclusión social, productiva y política</t>
  </si>
  <si>
    <t>Reducir la pobreza monetaria, multidimensional y la feminización de la pobreza.</t>
  </si>
  <si>
    <t>Movilidad social integral</t>
  </si>
  <si>
    <t>Incrementar en 825 cupos la atención integral de ciudadanas y ciudadanos  habitantes de calle en los  servicios sociales que  tiene la Secretaría Distrital de Integración Social dispuestos para su atención, que considere los impactos sociales y sanitarios de la emergencia</t>
  </si>
  <si>
    <t>Implementación de  estrategias y servicios integrales para el abordaje del fenómeno de habitabilidad en calle en Bogotá</t>
  </si>
  <si>
    <t>Desarrollar un (1) estrategia de seguimiento y monitoreo de las acciones que contribuyen con la implementación y articulación de la Política Pública Distrital para la Habitabilidad en Calle.</t>
  </si>
  <si>
    <t>Durante el segundo semestre de 2020, se avanzó en: aprobación de la actualización del plan de acción, por parte del CODFHC y del Comité Sectorial de integración social; conformación de la Mesa Técnica de Actualización, responsable del proceso; Definición y aprobación del Plan de Trabajo por el CODFHC; Análisis documental y de vacíos y concentraciones de la PPDFHC; Actualización del mapeo de actores; Desarrollo de la estrategia de participación; Análisis situacional de la PPDFHC.</t>
  </si>
  <si>
    <t>1.2</t>
  </si>
  <si>
    <t>3. Atención social de las ciudadanas y ciudadanos habitantes de calle para la dignificación de sus condiciones de vida</t>
  </si>
  <si>
    <t>Implementar una atención social integral orientada a la reducción de los daños y la mitigación de los riesgos asociados a la Habitabilidad en Calle, tendientes a lograr procesos de Desarrollo Humano, que contribuyan al restablecimiento y la realización de los Derechos para la inclusión social de las Ciudadanas y Ciudadanos Habitantes de Calle, en el marco de un enfoque diferencial y de género.</t>
  </si>
  <si>
    <t>Atender a las personas de los sectores LGBTI que son habitantes de calle a través de actividades en  los Centros de Atención Integral a la Diversidad Sexual y de Géneros en articulación con los equipos de la Subdirección para la Adultez.</t>
  </si>
  <si>
    <t>Carol Melo</t>
  </si>
  <si>
    <t>cmelo@sdis.gov.co</t>
  </si>
  <si>
    <t xml:space="preserve">Porcentaje de personas habitantes de calle  de los sectores sociales LGBTI atendidas en el marco de los procesos de Centros de Atención Integral a la Diversidad Sexual y de Géneros .
</t>
  </si>
  <si>
    <t>(Sumatoria de personas habitantes de calle  de los sectores sociales LGBTI atendidas en el marco de los procesos de Centros de Atención Integral a la Diversidad Sexual y de Géneros /Total de personas  habitantes de calle  de los sectores sociales LGBTI que cumplen los requisitos para recibir la atención)/* 100.</t>
  </si>
  <si>
    <t>1101  Distrito diverso</t>
  </si>
  <si>
    <t>Atender 13.000 personas de los sectores sociales LGBTI, sus familias y redes de apoyo mediante las unidades operativas asociadas al servicio y los equipos locales.</t>
  </si>
  <si>
    <t xml:space="preserve">No aplica </t>
  </si>
  <si>
    <t>Atender en los servicios sociales de la Subdirección para AsuntosLGBTI, a las personas de los sectores LGBTI  habitantes de calle, referenciadas por la Subdirección para la Adultez</t>
  </si>
  <si>
    <t>Porcentaje de personas atendidas habitantes de calle, de los sectores LGBTI en los servicios sociales de la Subdirección para AsuntosLGBTI</t>
  </si>
  <si>
    <t>(Sumatoria de personas habitantes de calle  de los sectores sociales LGBTI atendidas en los servicios sociales de la Subdirección para Asuntos LGBTI /Total de personas  habitantes de calle  de los sectores sociales LGBTI que soliciten la atención)/* 100.</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</si>
  <si>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</si>
  <si>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Sistema Distrital de Cuidado</t>
  </si>
  <si>
    <t>Fortalecer la implementación de la Política Pública LGBTI a través de la puesta en marcha de 2 nuevos centros comunitarios LGBTI con enfoque territorial para la prestación de servicios sociales bajo modelos flexibles de atención integral en el marco de la PPLGBTI.</t>
  </si>
  <si>
    <t>Compromiso Social por la Diversidad en Bogotá</t>
  </si>
  <si>
    <t>Meta 5: Brindar atención a 16.000 personas de los sectores LGBTI, sus familias y redes de apoyo desde los servicios sociales de la subdirección para asuntos LGBTI,  y La Estrategia Territorial Integral Social</t>
  </si>
  <si>
    <t>Se atendieron doce (12) personas de los sectores LGBTI que son habitantes de calle, a través de actividades en  los Centros de Atención Integral a la Diversidad Sexual y de Géneros en articulación con los equipos de la Subdirección para la Adultez.
Así mismo, se realizaron acciones en el marco de la Estrategia de Cuidado Mentrual para dar cumplimiento al mandato de la Corte Suprema, a través de la Sentencia T-398-2019 y el Auto 0001 de 2020  relacionados con la atención en "higiene menstrual" a una ciudadana habitante de calle. Es así, que en articulación con el Proyecto 7757 "Implementación de  estrategias y servicios integrales para el abordaje del fenómeno de habitabilidad en calle en Bogotá" de la Secretaría Distrital de Integración Social, la Secretaría Distrital de la Mujer, la Secretaría Distrital de Salud e IDIPRON se diseñó e implementó la Estrategia de Cuidado Menstrual para mujeres habitantes. Secretaría Distrital de Integración Social, Secretaría Distrital de la Mujer, Secretaría Distrital de Salud e IDIPRON pusieron en marcha una Estrategia de Cuidado Menstrual para mujeres habitantes.</t>
  </si>
  <si>
    <t>1.59</t>
  </si>
  <si>
    <t xml:space="preserve">Desarrollar jornadas de capacitación  para talento humano del Proyecto ( 4) actividades en el año, en temáticas correspondientes a enfoque de género y diferencial, </t>
  </si>
  <si>
    <t>Número de jornadas de capacitación realizadas</t>
  </si>
  <si>
    <t>Sumatoria de jornadas de capacitación realizadas</t>
  </si>
  <si>
    <t>Diseño de un proceso de cualificación dirigido a servidoras y servidores públicos, mujeres y hombres habitantes de calle y en riesgo, en identificación y abordaje de las violencias, la deconstrucción de roles y estereotipos de género, discriminación hacia la mujer, y estigmatización, que sustentan las violencias hacia las mujeres habitantes de calle.</t>
  </si>
  <si>
    <t>Porcentaje de avance en el diseño e implementación del proceso de cualificación</t>
  </si>
  <si>
    <t xml:space="preserve">(Sumatoria de fases del diseño e implementación del proceso de cualificación ejecutadas/Total de las fases del diseño e implementación del proceso de cualificación programadas) x100
Fase de diseño 50%
Fase de implementación 50%
</t>
  </si>
  <si>
    <t>Para el desarrollo del diagnóstico que corresponde a la fase de diseño del plan de cualificación, en los Centros de Atención –Hogares de Paso Carreteros y Animales de Compañía, Cra. 35, Los Mártires y Bakatá, Comunidades de Vida El Camino y Sasaima (El Rosario), Centro de Alta Dependencia Funcional y Centro de Atención Transitoria, se realizaron 28 talleres dirigidos a 208 mujeres y 614 hombres habitantes de calle sobre tipos de violencias, discriminación hacia la mujer, estereotipos de género, nuevas masculinidades, machismo y se efectuaron diferentes actividades de sensibilización con ocasión de la conmemoración del Día Internacional para la Eliminación de la Violencia contra la Mujer, entre julio a diciembre de 2020, en cada una de estas actividades se pudieron identificar la presencia de imaginarios relacionados con esteriotipos patriarcales y discriminación contra la mujer, los cuales orientaran el diseño del plan en el proximo semestre.
Por su parte, en el Hogar de Paso Bakatá se realizó una reunión virtual con el talento humano para socializar las rutas de atención para mujeres habitantes de calle víctimas de violencias en el marco de la pandemia, con el fin de brindar herramientas a servidores(as) públicas de abordaje frente a casos de violencia que se  puedan presentar en la Unidad Operativas, en agosto de 2020; De otra parte, se adelantó una conferencia y conversatorio con las y los servidoras/res públicos de los Centros de Atención y la Estrategia de Abordaje en Calle sobre cultura libre de sexismo en la atención a la población habitante de calle, lo cual permitió identificar vacios en diferentes temáticas que contribuiran con el diseño del plan, ademas de socializar conceptos básicos y necesarios para mejorar la atención desde los enfoques de género y diferencial en las diferentes modalidades de atención del proyecto.</t>
  </si>
  <si>
    <t xml:space="preserve">Dado que el presupuesto programado corresponde al global del la meta del proyecto de inversión, no es posible especificar el presupuesto ejecutado, correspondiente al desarrollo de la acción.
De otro, lado en la columna AT el número de fases implementadas corresponde a 0,5, toda vez que la fase de diseño se dividió en 2  fases con porcentajes de acuerdo a los establecidos en la formula del indicador, sin embargo la fase 1 de diseño, tiene dos sub fases la primera de ellas programada para el II semestre del 2020. Asi pues:
- fase de diseño 50%: dividida en dos sub fases : diagnostico (25%) y formulación (25%).
-fase de implementación 50 % , que no tiene ninguna división.
</t>
  </si>
  <si>
    <t>1.60</t>
  </si>
  <si>
    <t xml:space="preserve">Realizar Talleres de sensibilización  y  reconocimiento de las formas de violencia y rutas de atención para mujeres habitantes de calle, dirigido al talento humano del Proyecto de los cuatro hogares de paso, el Centro de Atención Transitoria y  la Comunidad de Vida El Camino
</t>
  </si>
  <si>
    <t>Número de talleres  de sensibilización  y  reconocimiento de las formas de violencia y rutas de atención para mujeres habitantes de calle, dirigido al talento humano del Proyecto realizados</t>
  </si>
  <si>
    <t>Sumatoria de talleres  de sensibilización  y  reconocimiento de las formas de violencia y rutas de atención para mujeres habitantes de calle, dirigido al talento humano del Proyecto  realizados</t>
  </si>
  <si>
    <t>1.61</t>
  </si>
  <si>
    <t>Brindar atención integral a las mujeres diversas que han sido víctima de violencia, que acudan a los hogares de paso del Proyecto 1108.</t>
  </si>
  <si>
    <t>Porcentaje de mujeres diversas que han sido víctima de violencia  atendidas</t>
  </si>
  <si>
    <t>(Sumatoria de  mujeres diversas que han sido víctima de violencia  atendidas  / Total de  mujeres diversas que han sido víctima de violencia y cumplen los criterios para ser atendidas) x 100</t>
  </si>
  <si>
    <t>1.62</t>
  </si>
  <si>
    <t>Desarrollar procesos de sensibilización con mujeres y hombres, sobre prevención de violencia hacia las mujeres y atención diferenciada para las mujeres víctimas de violencia en las modalidades de Atención Hogares de Paso, Centro de Atención Transitoria y Comunidades de Vida.</t>
  </si>
  <si>
    <t xml:space="preserve">Número de  procesos de sensibilización con mujeres y hombres, sobre prevención de violencia hacia las mujeres y atención diferenciada para las mujeres víctimas de violencia </t>
  </si>
  <si>
    <t>Sumatoria de  procesos de sensibilización con mujeres y hombres, sobre prevención de violencia hacia las mujeres y atención diferenciada para las mujeres víctimas de violencia</t>
  </si>
  <si>
    <t>1.63</t>
  </si>
  <si>
    <t>Poner en marcha un hogar de paso para mujeres diversas.</t>
  </si>
  <si>
    <t>Porcentaje de avance de implementación de hogar de paso para mujeres diversas</t>
  </si>
  <si>
    <t>(Sumatoria de fases de implementación  de hogar de paso para mujeres diversas programadas  /Sumatoria de fases de implementación  de hogar de paso para mujeres diversas implementadas) x 100</t>
  </si>
  <si>
    <t>1.3</t>
  </si>
  <si>
    <t>5. Prevención y atención social con personas en riesgo de habitar calle</t>
  </si>
  <si>
    <t>Implementar estrategias y acciones integrales, diferenciales, territoriales y transectoriales, dirigidas a poblaciones, personas y familias en riesgo de habitar calle, para la superación de las situaciones de vulnerabilidad y fragilidad social que conducen a la habitabilidad en calle.</t>
  </si>
  <si>
    <t xml:space="preserve">Brindar acompañamiento técnico en la formulación de guías metodológicas con enfoque diferencial pertenecientes a la estrategia de prevención de habitar en calle.
</t>
  </si>
  <si>
    <t>Porcentaje de guías orientadas técnicamente para la implementación del enfoque diferencial por orientación sexual e identidad de género</t>
  </si>
  <si>
    <t>(Sumatoria de guías orientadas técnicamente/Total de de guías programadas)x100</t>
  </si>
  <si>
    <t>1.4</t>
  </si>
  <si>
    <t>Capacitar a 450 personas del equipo de talento humano del Proyecto 1108 de SDIS, en la implementación del enfoque diferencial por orientación sexual e identidad de género, por parte del equipo de talento humano de la Subdirección de Asuntos LGBT de la SDIS.</t>
  </si>
  <si>
    <t>Número de personas del  talento humano del Proyecto 1108 de SDIS formadas en implementación del enfoque diferencial.</t>
  </si>
  <si>
    <t>Sumatoria de  personas del  talento humano del Proyecto 1108 de SDIS formadas.</t>
  </si>
  <si>
    <t>Desarrollar actividades dirigidas a 7050 personas que laboren en los sectores público, privado o mixto, para realizar procesos formación en atención diferencial por orientación sexual e identidad de género</t>
  </si>
  <si>
    <t>1.5</t>
  </si>
  <si>
    <t>Identificar y vincular a las personas de los sectores sociales LGBTI en riesgo a la estrategia de prevención de habitar calle.</t>
  </si>
  <si>
    <t>311 2161687</t>
  </si>
  <si>
    <t>Porcentaje de personas  de los sectores sociales LGBTI en riesgo de habitar calle, vinculadas a la estrategia de prevención.</t>
  </si>
  <si>
    <t>(Sumatoria de las personas de los sectores sociales LGBTI en riesgo de habitar calle, vinculadas a la estrategia de prevención. /Total de personas de los sectores sociales LGBTI que cumplen los requisitos para ser vinculados a la estrategia de prevención) x 100.</t>
  </si>
  <si>
    <t>1.6</t>
  </si>
  <si>
    <t>Atender personas habitantes de calle en centros de atención transitoria para la inclusión social</t>
  </si>
  <si>
    <t>Número de personas habitantes de calle atendidas.</t>
  </si>
  <si>
    <t>Sumatoria de  personas atendidas en centros de atención transitoria para la inclusión social</t>
  </si>
  <si>
    <t>1.7</t>
  </si>
  <si>
    <t>Atender personas habitantes de calle en comunidades de vida</t>
  </si>
  <si>
    <t>Sumatoria de  personas atendidas en comunidades de vida</t>
  </si>
  <si>
    <t>83.4%</t>
  </si>
  <si>
    <t>Atender 946 personas en comunidades de vida</t>
  </si>
  <si>
    <t xml:space="preserve">Atender personas habitantes de calle y en riesgo de habitar la calle en los servicios de atención de la subdirección para la adultez </t>
  </si>
  <si>
    <t>Numero de personas habitantes de  calle atendidas en los servicios de atención de la subdirección para la adultez</t>
  </si>
  <si>
    <t>Sumatoria de  personas habitantes de  calle atendidas en los servicios de atención de la subdirección para la adultez</t>
  </si>
  <si>
    <t>Atender 9795 ciudadanas y ciudadanos habitantes de calles y en riesgo de estarlo, para  la mitigación de riesgos y daños asociados al fenómeno de habitabilidad en calle.</t>
  </si>
  <si>
    <t>No reporta</t>
  </si>
  <si>
    <t>1.8</t>
  </si>
  <si>
    <t>Integrar personas ex habitantes de calle a procesos de enlace social y seguimiento.</t>
  </si>
  <si>
    <t>Número de personas ex habitantes de calle atendidas.</t>
  </si>
  <si>
    <t>Sumatoria de  personas integradas a procesos de enlace social y seguimiento.</t>
  </si>
  <si>
    <t>169.8%</t>
  </si>
  <si>
    <t>Integrar 970Personas a procesos de enlace social y seguimiento.</t>
  </si>
  <si>
    <t>1.9</t>
  </si>
  <si>
    <t>Atender personas habitantes de calle por medio de la estrategia de abordaje en calle</t>
  </si>
  <si>
    <t>Sumatoria de  personas atendidas en comunidades de vida por medio de la estrategia de abordaje en calle</t>
  </si>
  <si>
    <t>Atender 17500 personas por medio de la estrategia de abordaje en calle</t>
  </si>
  <si>
    <t>Atender ciudadanos y ciudadanas habitantes de calle por medio de la estrategia móvil de abordaje en calle</t>
  </si>
  <si>
    <t>Número de atenciones a  personas habitantes de calle atendidas por medio de la estrategia movil</t>
  </si>
  <si>
    <t>Sumatoria de atenciones a personas habitantes de  calle atendidas en los territorios y en los servicios sociales</t>
  </si>
  <si>
    <t>Implementar una estrategia móvil de abordaje en calle dirigida a ciudadanos y ciudadanas habitantes de calle acorde al contexto social y sanitario de la emergencia.</t>
  </si>
  <si>
    <t>Realizar 17.000 atenciones  a ciudadanos y ciudadanas habitantes de calle a través de la estrategia móvil de abordaje en calle</t>
  </si>
  <si>
    <t xml:space="preserve">Las atenciones se realizan a través de las jornadas móviles de autocuidado y escucha activa las cuales se realizan en las 19 localidades urbanas de la ciudad; en estas, la atención se fundamenta en la mitigación de los daños asociados a la habitabilidad en calle y la eliminación de las barreras de acceso a servicios básicos, acercando esta oferta al territorio específico donde se ubica la población, lo cual busca avanzar en la restitución de derechos. Para su desarrollo se contempla el acceso a servicios básicos como  higiene personal, alimentación y en general todos los aspectos relacionados con el cuidado de sí mismo. De igual modo, estos espacios están acompañados por el principio de  escucha activa, atención psicosocial, acciones pedagógicas y activación de rutas de atención a otros servicios o instituciones que requiere la población. Por otra parte, las atenciones están enmarcadas en los planes de atención individual, los cuales están centrados en el desarrollo de capacidades, entendido este como el proceso de expansión de las libertades reales que disfrutan los individuos. En este sentido la libertad se determina por la oportunidad de elegir eso que valoran ser, hacer y tener, como sujetos de derechos. </t>
  </si>
  <si>
    <t>1.10</t>
  </si>
  <si>
    <t>Atender a personas ex habitantes de calle con discapacidad, en centros crecer, centros de protección, centro renacer y centros integrarte.</t>
  </si>
  <si>
    <t>Jenny Elizabeth Tibocha</t>
  </si>
  <si>
    <t>jtibocha@sdis.gov.co</t>
  </si>
  <si>
    <t>Porcentaje de  personas ex habitantes de calle con discapacidad, atendidas en centros crecer, centros de protección, centro renacer y centros integrarte</t>
  </si>
  <si>
    <t>(Sumatoria de  personas ex habitantes de calle con discapacidad, atendidas en centros crecer, centros de protección, centro renacer y centros integrarte/ Total de personas  ex habitantes de calle con discapacidad, que soliicitan el servicio y cumplen con los criterios) x 100</t>
  </si>
  <si>
    <t>01 Pilar Igualdad de calidad de vida</t>
  </si>
  <si>
    <t>Por Una Ciudad Incluyente y Sin Barreras</t>
  </si>
  <si>
    <t>1113 Por una ciudad incluyente y sin barreras</t>
  </si>
  <si>
    <t>Atender 3,289 personas con discapacidad en centros crecer, centros de protección, centro renacer y centros integrarte</t>
  </si>
  <si>
    <t>Atender a personas ex habitantes de calle con discapacidad en Centros Integrarte de Atención Interna y Externa.</t>
  </si>
  <si>
    <t>Porcentaje de  personas ex habitantes de calle con discapacidad, atendidas en Centros Integrarte de Atención Interna y Externa</t>
  </si>
  <si>
    <t>(Sumatoria de  personas ex habitantes de calle con discapacidad, atendidas en Centros Integrarte de Atención Interna y Externa/ Total de  personas ex habitantes de calle con discapacidad, identificadas en Centros Integrarte de Atención Interna y Externa y que cumplen con los criterios) x 100</t>
  </si>
  <si>
    <t xml:space="preserve">Incrementar en 30% la atención de las personas  con discapacidad en Bogotá, mediante procesos de articulación intersectorial, con mayor capacidad de respuesta integral teniendo en cuenta el contexto social e implementar el registro distrital de cuidadoras y cuidadores de personas con discapacidad, garantizando así el cumplimiento del Art 10 del acuerdo distrital 710 de 2018. </t>
  </si>
  <si>
    <t>Fortalecimiento de las oportunidades de inclusión de las personas con discapacidad, familias y sus cuidadores-as en Bogotá.</t>
  </si>
  <si>
    <t>Atender 4275 personas con discapacidad, sus familias y cuidadores-as en los servicios sociales a cargo del proyecto, a través de procesos de articulación transectorial.</t>
  </si>
  <si>
    <t>No aplica presupuesto específico, dado que el presupuesto de la meta está relacionado con la Política Pública de Discapacidad.</t>
  </si>
  <si>
    <t>1.11</t>
  </si>
  <si>
    <t>Aprobar a las personas fallecidas habitantes de calle y / o sus familiares, los subsidios de los servicios funerarios prestados en los cementerios de propiedad del Distrito Capital, conforme a la Resolución No. 121 de 2017 "Por la cual se reglamenta el Programa de Subsidios Funerarios en los Cementerios de propiedad del Distrito Capital".</t>
  </si>
  <si>
    <t>Hábitat</t>
  </si>
  <si>
    <t>228 Unidad Administrativa Especial de Servicios Públicos</t>
  </si>
  <si>
    <t>Natalia Lozano
Subdirección de Servicios Funerarios y Alumbrado Público
Jazmín Karime Flórez
Oficina Asesora de Planeación</t>
  </si>
  <si>
    <t>3102718974
3144706244</t>
  </si>
  <si>
    <t>natalia.lozano@uaesp.gov.co
jazmin.florez@uaesp.gov.co</t>
  </si>
  <si>
    <t>Porcentaje de subsidios funerarios aprobados a las personas fallecidas habitantes de calle y / o sus familiares, en cumplimiento de la PPFHC</t>
  </si>
  <si>
    <t>(Sumatoria de subsidios funerarios aprobados a las personas habitantes de calle fallecidas y/o sus familiares/ Total de solicitudes de subsidios funerarios de personas fallecidas habitantes de calle o sus familiares que cumplen con los requisitos)*100</t>
  </si>
  <si>
    <t>100%*</t>
  </si>
  <si>
    <t>02 Pilar Democracia urbana</t>
  </si>
  <si>
    <t>13 Infraestructura para el desarrollo del hábitat</t>
  </si>
  <si>
    <t>1048  Gestión para la ampliación y modernización de los servicios funerarios prestados en los cementerios de propiedad del Distrito Capital</t>
  </si>
  <si>
    <t>Entregar 4000 subsidios a la poblacion  vulnerable de Bogota</t>
  </si>
  <si>
    <t>0,002</t>
  </si>
  <si>
    <t>Otorgar subsidios funerarios (subvenciones) a la  población vulnerable en condición de habitante de calle que cumplan los requisitos para acceder a los servicios funerarios prestados en los cementerios de propiedad del Distrito.</t>
  </si>
  <si>
    <t>Porcentaje de subsidios (subvenciones) funerarios aprobados a las personas fallecidas habitantes de calle y / o sus familiares, en cumplimiento de la PPFHC</t>
  </si>
  <si>
    <t>(Sumatoria de subsidios (subvenciones) funerarios aprobados a las personas fallecidas habitantes de calle y / o sus familiares, en cumplimiento de la PPFHC/Total de solicitudes de subsidios funerarios de personas fallecidas habitantes de calle o sus familiares que cumplen con los requisitos)*100</t>
  </si>
  <si>
    <t>Hacer un nuevo contrato social con igualdad de oportunidades para la inclusión social, productiva y política</t>
  </si>
  <si>
    <t>Rediseñar el esquema de subsidios y contribuciones de Bogotá para garantizar un ingreso mínimo por hogar, que reduzca el peso de los factores que afectan la equidad del ingreso de los hogares.</t>
  </si>
  <si>
    <t>Subsidios y transferencias para la equidad</t>
  </si>
  <si>
    <t>Otorgar 12.500 subvenciones y ayudas a la  población vulnerable que cumplan los requisitos, para acceder a los servicios funerarios del Distrito</t>
  </si>
  <si>
    <t>Mejoramiento subvenciones y ayudas para dar acceso a los servicios funerarios del Distrito destinadas a la población en condición de vulnerabilidad</t>
  </si>
  <si>
    <t>Otorgar 12.500 subvenciones y ayudas a la población vulnerable que cumplan los requisitos, para acceder a los servicios funerarios del Distrito</t>
  </si>
  <si>
    <t>No se reporta avance por falta de demanda del servicio, pese a la disponibilidad de la UAESP en la prestación del beneficio.</t>
  </si>
  <si>
    <t>Durante el segundo semestre no hubo solicitudes de subsidios, por parte de personas fallecidas habitantes de calle y / o sus familiares.</t>
  </si>
  <si>
    <t>1.12</t>
  </si>
  <si>
    <t>Realizar apoyos recreativos con la población habitante de calle participante de los centros de atención, con el fin de fortalecer los procesos de autocuidado y  bienestar mediante actividades recreativas.</t>
  </si>
  <si>
    <t>Cultura, Recreación y Deporte</t>
  </si>
  <si>
    <t>211 Instituto Distrital de Recreación y Deporte</t>
  </si>
  <si>
    <t xml:space="preserve">Mario Giovanni Monroy Hernández </t>
  </si>
  <si>
    <t xml:space="preserve">giovanni.monroy@idrd.gov.co </t>
  </si>
  <si>
    <t>Número de apoyos recreativos con la población habitante de calle participante de los centros de atención de la Secretaría Distrital de Integración social</t>
  </si>
  <si>
    <t>Sumatoria de apoyos recreativos con la población habitante de calle participante de los centros de atención de la Secretaría Distrital de Integración social</t>
  </si>
  <si>
    <t>Construcción De Comunidad</t>
  </si>
  <si>
    <t>Cambio cultural y construcción del tejido social para la vida</t>
  </si>
  <si>
    <t xml:space="preserve">Intervención integral en territorios priorizados a través de cultura, </t>
  </si>
  <si>
    <t>1146 Recreación activa 365</t>
  </si>
  <si>
    <t>Realizar 52.634 actividades recreativas articuladas con grupos poblacionales y/o territorios de Bogotá</t>
  </si>
  <si>
    <t>Realizar actividades de Recorriendo mi ciudad con la población habitante de calle para fomentar apropiación y cuidado de los espacios públicos recreativos.</t>
  </si>
  <si>
    <t xml:space="preserve">Número de actividades Recorriendo mi ciudad </t>
  </si>
  <si>
    <t xml:space="preserve">Sumatoria de actividades Recorriendo mi ciudad </t>
  </si>
  <si>
    <t>1.Hacer un nuevo contrato social con igualdad de oportunidades para la inclusión social, productiva y política.</t>
  </si>
  <si>
    <t>9. Promover la participación, la transformación cultural, deportiva, recreativa, patrimonial y artística que propicien espacios de encuentro, tejido social y reconocimiento del otro.</t>
  </si>
  <si>
    <t>20. Bogotá, referente en cultura, deporte, recreación y actividad física, con parques para el desarrollo y la salud</t>
  </si>
  <si>
    <t>143. 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</si>
  <si>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Recreación y deporte para la formación ciudadana en Bogotá</t>
  </si>
  <si>
    <t>Desarrollar 7.500 acciones recreativas comunitarias que integren herramientas para la apropiación de los valores ciudadanos</t>
  </si>
  <si>
    <t>Se ejecutaron 55 actividades, presenciales y virtuales,  que benefician a 1789 personas.</t>
  </si>
  <si>
    <t xml:space="preserve">No reporta </t>
  </si>
  <si>
    <t>1.13</t>
  </si>
  <si>
    <t>Realizar  caminatas recreoecologicas con la población habitante de calle participante de los centros de atención, generando espacios de apropiación y sentido de pertenencia por la ciudad.</t>
  </si>
  <si>
    <t>Número de Caminatas recreativas realizadas  con la población habitante de calle participante de los centros de atención de la Secretaría Distrital de Integración social</t>
  </si>
  <si>
    <t>Sumatoria de Caminatas recreativas realizadas  con la población habitante de calle participante de los centros de atención de la Secretaría Distrital de Integración social</t>
  </si>
  <si>
    <t>Meta 2: Realizar 132.198 actividades recreativas dirigidas a grupos etarios.</t>
  </si>
  <si>
    <t>Realizar Ecoaventuras con la población habitante de calle, participantes de los Centros de atención.</t>
  </si>
  <si>
    <t xml:space="preserve">Número  de actividades de Ecoaventuras </t>
  </si>
  <si>
    <t xml:space="preserve">Sumatoria de actividades de Ecoaventuras </t>
  </si>
  <si>
    <t>Se ejecutaron 3 actividades de Ecoaventuras, virtuales, a través de las cuales se benefician 57 personas.</t>
  </si>
  <si>
    <t>1.14</t>
  </si>
  <si>
    <t>Realizar clases grupales de actividad física con la población habitante de calle participante de los centros de atencion</t>
  </si>
  <si>
    <t>Número de Clases grupales de actividad física realizadas con personas habitantes de calle participantes de los centros de atención de la Secretaría Distrital de Integración social</t>
  </si>
  <si>
    <t>Sumatoria de Clases grupales de actividad física realizadas con personas habitantes de calle participantes de los centros de atención de la Secretaría Distrital de Integración social</t>
  </si>
  <si>
    <t>Meta 1: Realizar 56.703  actividades recreativas masivas de carácter metropolitano..</t>
  </si>
  <si>
    <t>1.15</t>
  </si>
  <si>
    <t>Realizar actividades de activación sin limites con la población habitante de calle que presenta algún nivel de discapacidad  y que son participantes de los centros de atención.</t>
  </si>
  <si>
    <t>Número de actividades  de activación sin límites realizadas con la población habitante de calle que presenta algún nivel de discapacidad  y que son participantes de los centros de atención de la Secretaría Distrital de Integración social</t>
  </si>
  <si>
    <t>Sumatoria de actividades  de activación sin límites realizadas con la población habitante de calle que presenta algún nivel de discapacidad  y que son participantes de los centros de atención de la Secretaría Distrital de Integración social</t>
  </si>
  <si>
    <t>Realizar actividades de Reconociendo mis habilidades con la población habitante de calle para promover identificación de valores para la convivencia.</t>
  </si>
  <si>
    <t>Número de actividades  Reconociendo mis habilidades</t>
  </si>
  <si>
    <t>Sumatoria de actividades  Reconociendo mis habilidades</t>
  </si>
  <si>
    <t>Se ejecutaron 59 actividades de Reconociendo mis habilidades, que beneficiaron a 2004 personas.</t>
  </si>
  <si>
    <t>1.16</t>
  </si>
  <si>
    <t>Realizar actividades de recreolimpiadas con la población habitante de calle que presenta algún nivel de discapacidad  y que son participantes de los centros de atención.</t>
  </si>
  <si>
    <t>Número de actividades de recreolimpiadas realizadas con la población habitante de calle que presenta algún nivel de discapacidad  y que son participantes de los centros de atención  de la Secretaría Distrital de Integración social</t>
  </si>
  <si>
    <t>Sumatoria de actividades de recreolimpiadas realizadas con la población habitante de calle que presenta algún nivel de discapacidad  y que son participantes de los centros de atención  de la Secretaría Distrital de Integración social</t>
  </si>
  <si>
    <t>Realizar Recreolympíadas con la población habitantes de calle que participan en los centros de atención, para fomentar hábitos de vida saludable.</t>
  </si>
  <si>
    <t>Número  de Recreolympíadas</t>
  </si>
  <si>
    <t>Sumatoria de Recreolympíadas</t>
  </si>
  <si>
    <t>Se realizaron 95 actividades de Recreolympiadas, tanto presenciales como virtuales,  que benefician a 2796 personas.</t>
  </si>
  <si>
    <t>1.17</t>
  </si>
  <si>
    <t>Realizar ecoaventura con la población habitante de calle que presenta algún nivel de discapacidad  y que son participantes de los centros de atención.</t>
  </si>
  <si>
    <t>Número de jornadas de ecoaventuras realizadas con la población habitante de calle  que presenta algún nivel de discapacidad  y que son participantes de los centros de atención  de la Secretaría Distrital de Integración social</t>
  </si>
  <si>
    <t>Sumatoria de jornadas de ecoaventuras realizadas con la población habitante de calle  que presenta algún nivel de discapacidad  y que son participantes de los centros de atención  de la Secretaría Distrital de Integración social</t>
  </si>
  <si>
    <t>Realizar actividades Red sensibilizándonos con la población habitante de calle, líderes y orientadores de los Centros de atención.</t>
  </si>
  <si>
    <t>Número de actividades  Red sensibilizándonos</t>
  </si>
  <si>
    <t>Sumatoria de actividades  Red sensibilizándonos</t>
  </si>
  <si>
    <t>Se realizaron 56 actividades de Red sensibilizándonos, presenciales y virtuales, que benfician a 1582 personas.</t>
  </si>
  <si>
    <t xml:space="preserve">Atender y reportar personas mayores  habitantes de calle que asistan al servicio Centro Día.
</t>
  </si>
  <si>
    <t>Viviana Marcela Cajamarca Rodriguez</t>
  </si>
  <si>
    <t>vcajamarca@sdis.gov.co</t>
  </si>
  <si>
    <t xml:space="preserve">Porcentaje de personas mayores  habitantes de calle atendidas en  Centros Día.
</t>
  </si>
  <si>
    <t>(Sumatoria de personas mayores  habitantes de calle atendidas en  Centros Día/ Total de personas mayores habitantes de calle que solicitan y cumplen con los criterios del servicio Centro Día)*100</t>
  </si>
  <si>
    <t xml:space="preserve">01 Pilar Igualdad de calidad de vida
</t>
  </si>
  <si>
    <t>1099  Envejecimiento digno, activo y feliz</t>
  </si>
  <si>
    <t>Atender integralmente a 48.000 personas mayores en condición de fragilidad social en la ciudad de Bogotá  a través del servicio Centros Día.</t>
  </si>
  <si>
    <t>Porcentaje de personas mayores  habitantes de calle que asistan al servicio Centro Día.</t>
  </si>
  <si>
    <t xml:space="preserve">(Sumatoria de personas mayores habitantes de calle que asisten al Centro día/Total de personas mayores habitantes de calle que requieren el servicio y cumplen con los criterios)x100
</t>
  </si>
  <si>
    <t>Sistema Distrital del Cuidado</t>
  </si>
  <si>
    <t>Incrementar en un 57% la participación de personas mayores en procesos que fortalezcan su autonomía, el desarrollo de sus capacidades, el reentrenamiento laboral para la generación de ingresos y la integración a la vida de la ciudad a través de la ampliación, cualificación e innovación en los servicios sociales con enfoque diferencial.</t>
  </si>
  <si>
    <t>Compromiso con el envejecimiento activo y una Bogotá cuidadora e incluyente.</t>
  </si>
  <si>
    <t>Vincular a 38300 personas mayores a procesos ocupacionales y de desarrollo humano a través de la atención integral en Centros Día</t>
  </si>
  <si>
    <t>1.19</t>
  </si>
  <si>
    <t>Diseñar e implementar una ruta de prevención de habitabilidad en calle para personas mayores en el Distrito Capital, en el marco del modelo distrital para el fenómeno de habitabilidad en calle.</t>
  </si>
  <si>
    <t>Andrea Torres </t>
  </si>
  <si>
    <t>320 8270154
3279797 ext 1933</t>
  </si>
  <si>
    <t>ytorresg@sdis.gov.co</t>
  </si>
  <si>
    <t>Ruta de prevención de habitabilidad en calle para personas mayores diseñada e implementada.</t>
  </si>
  <si>
    <t>Diseño Ruta de prevención de habitabilidad en calle para personas mayores (40%)
Implementación Ruta de prevención de habitabilidad en calle para personas mayores (60%)</t>
  </si>
  <si>
    <t>Implementar un Plan de Seguimiento del plan de acción de la Política Pública.</t>
  </si>
  <si>
    <t>NA</t>
  </si>
  <si>
    <t>1.20</t>
  </si>
  <si>
    <t xml:space="preserve">Atender y reportar personas mayores  habitantes de calle que asistan al servicio Centro de Protección Social.
</t>
  </si>
  <si>
    <t xml:space="preserve">Porcentaje de personas mayores  habitantes de calle atendidas en  Centros de Protección Social.
</t>
  </si>
  <si>
    <t>(Sumatoria de personas mayores  habitantes de calle atendidas en  Centro de Protección Social / Total de personas mayores habitantes de calle que solicitan y cumplen con los criterios del servicio Centro de Protección Social)*100</t>
  </si>
  <si>
    <t>Atender integralmente a 2.226 personas mayores en condición de fragilidad social en la ciudad de Bogotá a través del servicio Centro de Protección Social.</t>
  </si>
  <si>
    <t>Atender 2800 personas mayores en servicios de cuidado integral y protección en modalidad institucionalizada</t>
  </si>
  <si>
    <t>Para el segundo semestre de la vigencia 2020 se atendieron en los centros de protección social cinco personas mayores habitantes de calle que ingresaron al servicio tanto en modalidad de severos como de moderados.</t>
  </si>
  <si>
    <t>1.21</t>
  </si>
  <si>
    <t>Diseñar e implementar una ruta de superación de la habitabilidad en calle y sostenibilidad para personas mayores en el Distrito Capital,  en el marco del modelo distrital para el fenómeno de habitabilidad en calle.</t>
  </si>
  <si>
    <t>Ruta de superación de la habitabilidad en calle y sostenibilidad para personas mayores diseñada e implementada.</t>
  </si>
  <si>
    <t>Diseño Ruta de superación de la habitabilidad en calle y sostenibilidad para personas mayores  (40%)
Implementación Ruta de superación de la habitabilidad en calle y sostenibilidad para personas mayores  (60%)</t>
  </si>
  <si>
    <t>1.22</t>
  </si>
  <si>
    <t xml:space="preserve">Atender y reportar personas mayores  habitantes de calle que asistan al servicio Centro Noche.
</t>
  </si>
  <si>
    <t xml:space="preserve">Porcentaje de personas mayores  habitantes de calle atendidas en  Centros Noche.
</t>
  </si>
  <si>
    <t>(Sumatoria de personas mayores  habitantes de calle atendidas en  Centro Noche / Total de personas mayores habitantes de calle que solicitan y cumplen con los criterios del servicio Centro noche)*100</t>
  </si>
  <si>
    <t>Atender a 500 Personas mayores en situación de vulnerabilidad asociada a la falta de lugar estable para dormir  en el servicio Centro Noche.</t>
  </si>
  <si>
    <t>Atender 940 personas mayores en procesos de autocuidado y dignificación a través de servicios de cuidado transitorio (día-noche).</t>
  </si>
  <si>
    <t>Los centros noche atendieron durante segundo semestre de 2020 a 334 personas mayores, lo que significó un avance contundente para la meta en tan poco tiempo</t>
  </si>
  <si>
    <t>1.23</t>
  </si>
  <si>
    <t>4. Ampliación de oportunidades para la inclusión social</t>
  </si>
  <si>
    <t>Implementar estrategias transectoriales para la ampliación de oportunidades sociales, económicas, políticas y culturales para las Ciudadanas y Ciudadanos Habitantes de Calle, orientadas a la sostenibilidad de la inclusión social, la dignificación de la habitabilidad en calle, la protección integral o la superación de la habitabilidad, en el marco de un enfoque diferencial y de género.</t>
  </si>
  <si>
    <t>Generar los cupos a la población habitante de calle para la participación en los torneos interbarrios.</t>
  </si>
  <si>
    <t>Número de cupos otorgados a  personas habitantes de calle  participantes de los centros de atención de la Secretaría Distrital de Integración social para la participación en los torneos interbarrios</t>
  </si>
  <si>
    <t>Sumatoria de cupos otorgados a  personas habitantes de calle  participantes de los centros de atención de la Secretaría Distrital de Integración social para la participación en los torneos interbarrios</t>
  </si>
  <si>
    <t>Igualdad de calidad de vida</t>
  </si>
  <si>
    <t>Mejores oportunidades para el desarrollo a través de la cultura, la recreación y el deporte</t>
  </si>
  <si>
    <t>Formación para la transformación del ser</t>
  </si>
  <si>
    <t>1147
Deporte Mejor para Todos</t>
  </si>
  <si>
    <t>Realizar 4  Torneos Interbarriales en 4 deportes</t>
  </si>
  <si>
    <t>1.24</t>
  </si>
  <si>
    <t>Diseñar, implementar y sistematizar una estrategia de transformación social por medio de las artes con población habitante de calle desde un enfoque diferencial.</t>
  </si>
  <si>
    <t>222 Instituto Distrital de las Artes</t>
  </si>
  <si>
    <t>Astrid Liliana Angulo</t>
  </si>
  <si>
    <t>astrid.angulo@idartes.gov.co</t>
  </si>
  <si>
    <t>Porcentaje de Diseño implementación y sistematización de la Estrategia de transformación social por medio de las artes con población habitante de calle desde un enfoque diferencial.</t>
  </si>
  <si>
    <t>(Sumatoria de acciones ejecutadas para la población/ Total de acciones programadas para la población)*100</t>
  </si>
  <si>
    <t xml:space="preserve">
03 Pilar Construcción de comunidad y cultura ciudadana
</t>
  </si>
  <si>
    <t xml:space="preserve"> 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</si>
  <si>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</si>
  <si>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</si>
  <si>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Desarrollar 160 acciones de Reconocimiento de las prácticas artísticas de grupos poblacionales, pueblos y sectores sociales (cuatrienio)</t>
  </si>
  <si>
    <t>Generar espacios de encuentro para conocer sus historias de vida, realizar  laboratorios en artes escénicas y en audiovisuales con el fin de potencializar sus habilidades para la trasmisión de procesos de creativos frente a dinámicas como el reciclaje. Así como el fomento a las prácticas artísticas encaminadas a prevenir situaciones de vulneración de derechos de las personas habitantes de calle.</t>
  </si>
  <si>
    <t>Porcentaje de acciones realizadas para garantizar los derechos culturales de la población  habitante de calle.</t>
  </si>
  <si>
    <t>01 Hacer un nuevo contrato social con igualdad de oportunidades para la inclusión social, productiva y política</t>
  </si>
  <si>
    <t>Promover la participación, la transformación cultural, deportiva, recreativa, patrimonial y artística que propicien espacios de encuentro, tejido social y reconocimiento del otro.</t>
  </si>
  <si>
    <t>Creación y vida cotidiana: Apropiación ciudadana del arte, la cultura y el patrimonio, para la democracia cultural</t>
  </si>
  <si>
    <t>Formular 21 estrategias de transferencia de conocimiento que permitan fomentar, apoyar y fortalecer las manifestaciones artísticas, intercambio de experiencias y encuentros entre pares</t>
  </si>
  <si>
    <t>Fortalecimiento a las Artes, territorios y cotidianidades</t>
  </si>
  <si>
    <t>Realizar 8.580 Actividades de circulación artística y cultural</t>
  </si>
  <si>
    <t>1.64</t>
  </si>
  <si>
    <t>Diseñar e implementar la ruta de atención integral a las personas víctimas del conflicto armado en riesgo de habitabilidad en calle o Habitantes de calle, en el Distrito.</t>
  </si>
  <si>
    <t>Gestión Pública</t>
  </si>
  <si>
    <t>Alta Consejería para los Derechos de las Victimas la Paz y la Reconciliación (Secretaría General)</t>
  </si>
  <si>
    <t>Alexandra Cortés</t>
  </si>
  <si>
    <t>3813000 ext2620</t>
  </si>
  <si>
    <t xml:space="preserve">
acortesi@alcaldiabogota.gov.co</t>
  </si>
  <si>
    <t>Porcentaje de diseño e implememntación de la Ruta de atención integral a las personas víctimas del conflicto armado en riesgo de habitabilidad en calle o Habitantes de calle, en el Distrito.</t>
  </si>
  <si>
    <t xml:space="preserve">(Sumatoria de fases ejecutadas /fases programadas) x 100% 
40% Diseño de la Ruta
60% Implementación de la Ruta
 </t>
  </si>
  <si>
    <t xml:space="preserve">03 Pilar Construcción de comunidad y cultura ciudadana </t>
  </si>
  <si>
    <t>23 Bogotá mejor para las víctimas, la paz y la reconciliación</t>
  </si>
  <si>
    <t>Bogotá Mejor para las víctimas, la paz y la reconciliación</t>
  </si>
  <si>
    <t>Aplicar a 80000 personas planes integrales de atención (PIA) con seguimiento (PAS) en el D.C.</t>
  </si>
  <si>
    <t>1.65</t>
  </si>
  <si>
    <t>Garantizar y estimular las capacidades y el gusto por la lectura y la escritura desde la primera infancia y a lo largo de la vida</t>
  </si>
  <si>
    <t>Cultura, recreación y deporte</t>
  </si>
  <si>
    <t>119 Secretaría Distrital de Cultura, Recreación y Deporte</t>
  </si>
  <si>
    <t>Maria Consuelo Gaitan Gaitan</t>
  </si>
  <si>
    <t>3274850 Ext 766</t>
  </si>
  <si>
    <t>maria.gaitan@scrd.gov.co</t>
  </si>
  <si>
    <r>
      <rPr>
        <sz val="10"/>
        <rFont val="Calibri Light"/>
        <family val="2"/>
      </rPr>
      <t>1/03/2018</t>
    </r>
    <r>
      <rPr>
        <strike/>
        <sz val="10"/>
        <rFont val="Calibri Light"/>
        <family val="2"/>
      </rPr>
      <t xml:space="preserve">
</t>
    </r>
  </si>
  <si>
    <t># de sesiones de lectura</t>
  </si>
  <si>
    <t>sumatoria de encuentros realizados</t>
  </si>
  <si>
    <t>11 Mejores oportunidades para el desarrollo a través de la cultura, la recreación y el deporte</t>
  </si>
  <si>
    <t>1011 Lectura, escritura y redes de conocimiento</t>
  </si>
  <si>
    <t>Alcanzar 172,500.00 personas formadas en programas de lectura, escritura y uso de las bibliotecas públicas</t>
  </si>
  <si>
    <t>Número de actividades realizadas dirigidas para esta población</t>
  </si>
  <si>
    <t>Sumatoria de actividades realizadas dirigidas para esta población</t>
  </si>
  <si>
    <t>Hacer un nuevo contrato social con igualdad de oportunidades para la inclusión social, productiva y politica</t>
  </si>
  <si>
    <t>Cerrar las brechas digitales, de cobertura, calidad y competencias a lo largo del ciclo de la formación integral, desde la primera infancia hasta la educación superior y continua para la vida</t>
  </si>
  <si>
    <t>Plan Distrital de Lectura, Escritura y Oralidad: "Leer para la vida"</t>
  </si>
  <si>
    <t>Creación de un (1) Sistema Distrital de bibliotecas y espacios no convencionales de lectura que fortalezca y articule bibliotecas públicas, escolares, comunitarias, universitarias, especializadas, y otros espacios de circulación del libro en la ciudad</t>
  </si>
  <si>
    <t>Fortalecimiento de la inclusión a la Cultura Escrita de todos los habitantes de Bogotá</t>
  </si>
  <si>
    <t>Ofrecer de manera equitativa oportunidades de acceso a la cultura escrita a todos los habitantes de Bogotá.</t>
  </si>
  <si>
    <t>1.66</t>
  </si>
  <si>
    <t>Promover el ejercicio de una Ciudadanía Activa por parte de las Ciudadanas y Ciudadanos Habitantes de Calle, para el reconocimiento social e institucional de sus libertades, Derechos y deberes, alcanzando la reducción de las situaciones de inequidad, discriminación, segregación y exclusión social que los afectan así como la transformación de su relación con el entorno y los demás habitantes de la ciudad.</t>
  </si>
  <si>
    <t xml:space="preserve">Diseñar la estrategia de transformación cultural del Sector Cultura "Habitar Mis Historias". </t>
  </si>
  <si>
    <t>Victor Manuel Rodríguez Sarmiento
Yenny Orjuela</t>
  </si>
  <si>
    <t>3274850 Ext- 548
300 8338079</t>
  </si>
  <si>
    <t>victor.rodriguez@scrd.gov.co
yenny.orjuela@scrd.gov.co</t>
  </si>
  <si>
    <t># de documentos de diseño de la estrategia</t>
  </si>
  <si>
    <t>Sumatoria de documentos de diseño de la estrategia.</t>
  </si>
  <si>
    <t>03 Pilar Construcción de comunidad y cultura ciudadana</t>
  </si>
  <si>
    <t>25 Cambio cultural y construcción del tejido social para la vida</t>
  </si>
  <si>
    <t>Cultura Ciudadana para la Convivencia</t>
  </si>
  <si>
    <t>988 Saberes sociales para la cultura ciudadana y la transformación cultural</t>
  </si>
  <si>
    <t>Orientar, coordinar y hacer seguimiento al diseño y la implementación de iniciativas de cultura ciudadana y
transformación cultural públicas, privadas y comunitarias mediante la producción de conocimiento y saber social, la
implementación de la red de cultura ciudadana y democrática.</t>
  </si>
  <si>
    <t>1.67</t>
  </si>
  <si>
    <t>Acompañar la planeación e implementación y realizar el seguimiento de la estrategia de transformación cultural del Sector Cultura "Habitar Mis Historias".</t>
  </si>
  <si>
    <t>Henry Samuel Murran Knudson</t>
  </si>
  <si>
    <t>3274850 Ext 548</t>
  </si>
  <si>
    <t>henry.murrain@scrd.gov.co</t>
  </si>
  <si>
    <t># de mesas de articulación institucional</t>
  </si>
  <si>
    <t>Sumatoria de mesas de articulación institucional</t>
  </si>
  <si>
    <t>NIA</t>
  </si>
  <si>
    <t>1.25</t>
  </si>
  <si>
    <t xml:space="preserve">Atender y reportar personas mayores  habitantes de calle  que cumplan con los criterios para ser  beneficiadas con apoyos económicos.
</t>
  </si>
  <si>
    <t xml:space="preserve">Porcentaje de personas mayores  habitantes de calle beneficiadas con apoyos económicos.
</t>
  </si>
  <si>
    <t>(Sumatoria de personas mayores  habitantes de calle beneficiadas con apoyos económicos/ Total de personas mayores habitantes de calle que solicitan y cumplen con los criterios del servicio para acceder al apoyo económico)*100</t>
  </si>
  <si>
    <t>Entregar a 102000 Personas mayores en situación de vulnerabilidad  socioeconómica con apoyos económicos.</t>
  </si>
  <si>
    <t>1.26</t>
  </si>
  <si>
    <t>Incluir efectivamente a personas con discapacidad ex habitantes de calle, en los entornos Productivo y Educativo, en articulación con los sectores público y privado.</t>
  </si>
  <si>
    <t>316 6271738
3279797
Ext.1238</t>
  </si>
  <si>
    <t xml:space="preserve">Porcentaje de personas con discapacidad ex habitantes de calle, incluidas efectivamente en el Distrito. </t>
  </si>
  <si>
    <t>(Sumatoria de personas con discapacidad ex habitantes de calle incluidas efectivamente/ Total de personas con discapacidad ex habitantes de calle programadas para inclusión) x 100</t>
  </si>
  <si>
    <t>Incrementar a 2,000 personas con discapacidad con procesos de inclusión efectivos en el Distrito</t>
  </si>
  <si>
    <t>1.27</t>
  </si>
  <si>
    <t>Realizar charlas informativas a  personas ex habitantes de calle sobre las condiciones y requisitos para acceder al Programa Integral de Vivienda Efectiva -PIVE.</t>
  </si>
  <si>
    <t>118 Secretaría Distrital del Hábitat</t>
  </si>
  <si>
    <t>Jorge Córdoba</t>
  </si>
  <si>
    <t xml:space="preserve">
358 16 00 Ext 1413</t>
  </si>
  <si>
    <t>jorge.cordoba@habitatbogota.gov.co</t>
  </si>
  <si>
    <t>Número de charlas informativas a  personas ex habitantes de calle sobre las condiciones y requisitos para acceder al Programa Integral de Vivienda Efectiva -PIVE.</t>
  </si>
  <si>
    <t>Sumatoria de charlas informativas a  personas ex habitantes de calle sobre las condiciones y requisitos para acceder al Programa Integral de Vivienda Efectiva -PIVE.</t>
  </si>
  <si>
    <t>14 Intervenciones integrales del hábitat</t>
  </si>
  <si>
    <t>Apoyo a la generación de vivienda</t>
  </si>
  <si>
    <t>Diseñar  1.00 estrategia de participación para proyectos de vivienda de interés social y prioritaria</t>
  </si>
  <si>
    <t>No continúa y se espera tener nuevas
acciones en el marco de la actualización
del nuevo Plan de Acción.</t>
  </si>
  <si>
    <t>1.28</t>
  </si>
  <si>
    <t>Reportar el número de personas ex habitantes de calle que son beneficiados con proyectos de vivienda de interés social y prioritaria priorizados por la Secretaría Distrital del Hábitat</t>
  </si>
  <si>
    <t>Porcentaje de hogares con personas ex habitantes de calle que cumplan requisitos para estar inscritos en el programa integral de vivienda efectiva PIVE, priorizados por la Secretaría Distrital de Habitát</t>
  </si>
  <si>
    <t>(Sumatoria de hogares con personas ex habitantes de calle inscritas en el programa integral de vivienda efectiva PIVE, priorizados por la Secretaría Distrital de Habitát/ Total de de hogares con personas ex habitantes de calle que cumplan requisitos para estar inscritos y deseen voluntariamente inscribirsen  en el programa integral de vivienda efectiva PIVE, priorizados por la Secretaría Distrital de Habitát) x 100</t>
  </si>
  <si>
    <t>Implementar 100.00 por ciento de la estrategia de participación en los proyectos de vivienda de interés social y prioritaria priorizados por la SDHT</t>
  </si>
  <si>
    <t>1.29</t>
  </si>
  <si>
    <t>Diseñar e implementar la estrategia de vinculación de personas en proceso de superación de habitabilidad en calle, de los Centros de atención de SDIS e IDIPRON, a la oferta cultural de la OFB.</t>
  </si>
  <si>
    <t>216 Orquesta Filarmónica de Bogotá</t>
  </si>
  <si>
    <t>jorge Cáceres</t>
  </si>
  <si>
    <t>jcaceres@ofb.gov.co</t>
  </si>
  <si>
    <t>Número de conciertos realizados por la OFB como estrategia de vinculación de personas en superación de habitabilidad de calle</t>
  </si>
  <si>
    <t>Sumatoria de conciertos realizados con vinculación de personas en superación de habitabilidad de calle.</t>
  </si>
  <si>
    <t>SIN REPORTE</t>
  </si>
  <si>
    <t>157 - intervención integral en territorios y poblaciones priorizados a través de cultura, recreación y deporte</t>
  </si>
  <si>
    <t>1006 La filarmónica para todos</t>
  </si>
  <si>
    <t>Lograr  4.000.000 asistencias de personas a la oferta cultural de la OFB en condiciones de no segregación.</t>
  </si>
  <si>
    <t>Sumatoria de conciertos realizados por la OFB como estrategia de vinculación de personas en superación de habitabilidad de calle</t>
  </si>
  <si>
    <t>Hacer un nuevo contrato social con igualdad de oportunidades para la inclusión social, productiva y política.</t>
  </si>
  <si>
    <t>Diseñar e implementar una (1) estrategia para fortalecer a Bogotá como una ciudad creativa de la música (Red UNESCO 2012)</t>
  </si>
  <si>
    <t>Bogotá Ciudad Filarmónica</t>
  </si>
  <si>
    <t>Realizar 120 eventos de promoción articulados con grupos poblacionales y/0 territorios</t>
  </si>
  <si>
    <t>De dos conciertos que se tenian programados, se lograron realizar 4 conciertos en las sedes de acogida de los habitantes de calle, gracias a la colaboraciòn brindada por la Subdirecciòn de aultez de la SDIS, lo que nos permitiò llegar a un nùmero mucho màs amplio de personas en esta situaciòn, logrando un mayor impacto.</t>
  </si>
  <si>
    <t>El sobre cumplimiento de la meta, ya que esta fue duplicada, se logrò gracias a que las limitaciones para la ejecuciòn de la oferta con otras poblaciones y la buena disposiciòn de la subdirecciòn de adultez para llegar a esta poblaciòn, nos permitiò llegar con los 4 conciertos ejecutados.</t>
  </si>
  <si>
    <t>1.31</t>
  </si>
  <si>
    <t>Implementar 1 Estrategia de prevención con poblaciones en alto riesgo de habitabilidad en calle en el Distrito capital.</t>
  </si>
  <si>
    <r>
      <rPr>
        <sz val="10"/>
        <rFont val="Calibri Light"/>
        <family val="2"/>
      </rPr>
      <t>Porcentaje de la Estrategia de prevención implementada</t>
    </r>
  </si>
  <si>
    <r>
      <t xml:space="preserve">  </t>
    </r>
    <r>
      <rPr>
        <sz val="10"/>
        <rFont val="Calibri Light"/>
        <family val="2"/>
      </rPr>
      <t xml:space="preserve">(Sumatoria de fases de la estrategia prevención implementadas /Total de fases programadas) x 100 </t>
    </r>
  </si>
  <si>
    <t>97.5%</t>
  </si>
  <si>
    <t>Implementar 1.00 Estrategia de prevención con poblaciones en alto riesgo de habitabilidad en calle en el Distrito capital.</t>
  </si>
  <si>
    <t>Diseñar una estrategia territorial para el desarrollo de procesos de prevención y atención a la población en riesgo de habitar la calle.</t>
  </si>
  <si>
    <t>Porcentaje de avance del diseño de la estrategia territorial para el desarrollo de procesos de prevención y atención a la población en riesgo de habitar la calle</t>
  </si>
  <si>
    <t xml:space="preserve">(Sumatoria de fase del diseño de la estrategia territorial para el desarrollo de procesos de prevención y atención a la población en riesgo de habitar la calle realizada /Total de la  fase del diseño de la estrategia territorial para el desarrollo de procesos de prevención y atención a la población en riesgo de habitar la calle programada) x100
Fase de diseño 100%
</t>
  </si>
  <si>
    <t>Desarrollar en las 20  localidades del Distrito una (1) estrategia de prevención, participación y movilización social que favorezca la transformación de imaginarios y la disminución del conflicto social asociado al fenómeno de habitabilidad en calle,  teniendo en cuenta los impactos de la emergencia social y sanitaria sobre esta población.</t>
  </si>
  <si>
    <t xml:space="preserve">Implementar una (1) estrategia territorial para el desarrollo de procesos de prevención y atención a la población en riesgo de habitar en calle. </t>
  </si>
  <si>
    <t>Se da de manera oportuna la construcción del lineamiento y demás herramientas e instrumentos que componen la estrategia territorial de prevención de la habitabilidad en calle.</t>
  </si>
  <si>
    <t>1.32</t>
  </si>
  <si>
    <t>Orientar personas en procesos de prevención de Violencia Intrafamiliar que se encuentren en proceso de superación de habitabilidad en calle de la comunidad de vida del Camino y el Centro de Atención Transitoria(CAT).</t>
  </si>
  <si>
    <t>Jorge Gutierrez Rodriguez 
Aleyda Gomez
Edgar Triana</t>
  </si>
  <si>
    <t>3183504885
3103491133
3279797
Ext.1915</t>
  </si>
  <si>
    <t>jgutierrezr@sdis.gov.co
acgomez@sdis.gov.co
etriana@sdis.gov.co</t>
  </si>
  <si>
    <t>Número de personas orientadas en procesos de prevencion de violencia intrafamiliar que se encuentren en procesos de superación de habitabilidad en calle en la comunidad de vida del Camino y el Centro de Atención Transitoria  CAT.</t>
  </si>
  <si>
    <t>Sumatoria de personas orientadas en procesos de prevencion de violencia intrafamiliar que se encuentren en proceso de superación de habitabilidad en calle   de la comunidad de vida del camino y el Centro de Atención Transitoria CAT.</t>
  </si>
  <si>
    <t xml:space="preserve"> 1086 Una ciudad para las familias</t>
  </si>
  <si>
    <t>Orientar12,000.00Personas en procesos de prevención  de la violencia intrafamiliar, atendidas por los servicios sociales de la SDIS</t>
  </si>
  <si>
    <t>1.33</t>
  </si>
  <si>
    <t xml:space="preserve">Vincular profesionales de la Subdirección para la Adultez que desarrollen acciones de prevención, atención y superación de la habitabilidad en calle, con personas en riesgo o habitantes de calle  y sus familias, a  la escuela de formación del Consejo Distrital para la Atención Integral de Víctimas de Violencia Intrafamiliar,Violencias y Explotación Sexual.
</t>
  </si>
  <si>
    <t>Nohora Lucia Sarmiento
Aleyda Gómez</t>
  </si>
  <si>
    <t>acgomez@sdis.gov.co
nsarmiento@sdis.gov.co</t>
  </si>
  <si>
    <t xml:space="preserve">Número de  profesionales de la Subdirección para la Adultez vinculados a la escuela de formación del Consejo Distrital para la Atención Integral de Víctimas de Violencia Intrafamiliar,Violencias y Explotación Sexual.
</t>
  </si>
  <si>
    <r>
      <rPr>
        <sz val="10"/>
        <rFont val="Calibri Light"/>
        <family val="2"/>
      </rPr>
      <t xml:space="preserve">Sumatoria de  profesionales de la Subdirección para la Adultez vinculados a a la escuela de formación del Consejo Distrital para la Atención Integral de Víctimas de Violencia Intrafamiliar,Violencias y Explotación Sexual
</t>
    </r>
  </si>
  <si>
    <t>Capacitar15,000.00Personas de las entidades distritales y personas de la sociedad civil para la atención integral y la prevención de violencia intrafamiliar y delito sexual</t>
  </si>
  <si>
    <t>Vincular profesionales de la Subdirección para la Adultez que desarrollen acciones de prevención, atención y superación de la habitabilidad en calle, con personas en riesgo o habitantes de calle  y sus familias, a  la escuela de formación del Consejo Distrital para la Atención Integral de Víctimas de Violencia Intrafamiliar,Violencias y Explotación Sexual.</t>
  </si>
  <si>
    <t>Número de  profesionales de la Subdirección para la Adultez vinculados a la escuela de formación del Consejo Distrital para la Atención Integral de Víctimas de Violencia Intrafamiliar,Violencias y Explotación Sexual.</t>
  </si>
  <si>
    <t xml:space="preserve"> Sumatoria de  profesionales de la Subdirección para la Adultez vinculados a la escuela de formación del Consejo Distrital para la Atención Integral de Víctimas de Violencia Intrafamiliar,Violencias y Explotación Sexual.</t>
  </si>
  <si>
    <t>01 Hacer un nuevo contrato social con igualdad de oportunidades para la inclusión social, productiva
y política</t>
  </si>
  <si>
    <t xml:space="preserve">03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
</t>
  </si>
  <si>
    <t>06 Sistema Distrital del Cuidado</t>
  </si>
  <si>
    <t>Formular, implementar, monitorear y evaluar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</si>
  <si>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77 52</t>
  </si>
  <si>
    <t>Contribución a la protección de los derechos de las familias especialmente de sus integrantes
afectados por la violencia intrafamiliar en la ciudad de Bogotá</t>
  </si>
  <si>
    <t>Implementar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</si>
  <si>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Los diez (10) servidores se formaron a través de la escuela de formación del Consejo Distrital para la Atención Integral a Víctimas de Violencia Intrafamiliar, Violencias y Explotación Sexual, la cual se diseñó con el objetivo de construir y compartir herramientas teórico-prácticas para fortalecer el rol de los funcionarios, funcionarias y las personas de la sociedad civil, que les permita adquirir y ampliar conocimientos en temas relacionados con los Derechos Humanos, competencias institucionales, así como el abordaje de buenas prácticas para la generación de Entornos Protectores y Territorios Seguros. Así mismo, fortalecer conceptos y normativas para la comprensión de los delitos de violencia intrafamiliar y violencia sexual, desarrollando capacidades para la atención y prevención en los diferentes programas y proyectos en cada una de sus entidades, aportando a reducir las barreras de acceso que presentan las víctimas en las rutas de atención.
La Escuela inició el 29 de octubre con el conversatorio Una mirada crítica de los Derechos Humanos, a cargo de la Defensoría del Pueblo y la Secretaría de Educación Distrital y finalizó con la intervención de la Asociación Afecto en el mes de noviembre.   Tuvo una Intensidad de 80 horas, la cual se realizó a través de la plataforma Moodle y se complementó con otras actividades virtuales como conversatorios, Facebook Live, análisis de casos y paneles de expertos, posibilitando un ejercicio interactivo, de reflexión y retroalimentación frente a los temas desarrollados.</t>
  </si>
  <si>
    <t xml:space="preserve">El presupuesto no se incluye dado que esta actividad  se desarrolla en el marco de la articulación en un espacio interinstitucional. </t>
  </si>
  <si>
    <t>1.36</t>
  </si>
  <si>
    <t>Acompañar en el diseño e implementación del  protocolo para remitir los  niñas, niños y adolescentes  que presenten alta permanencia en calle o situación de vida en calle, en riesgo o habitando calle, entendida como  alta permanencia en calle, para que reciban atención  por las entidades competentes,  en el marco del Modelo de abordaje del fenómeno de  Habitabilidad en Calle.</t>
  </si>
  <si>
    <t>Rosario Fandiño</t>
  </si>
  <si>
    <t>3103436948
3279797 ext 1021</t>
  </si>
  <si>
    <t>mfandino@sdis.gov.co</t>
  </si>
  <si>
    <r>
      <t xml:space="preserve">Porcentaje de  diseño e implementación de protocolo para remitir las  niñas, niños y adolescentes  que presenten alta permanencia en calle o situación de vida en calle, en riesgo o habitando calle, entendida como  alta permanencia en calle, para que reciban atención </t>
    </r>
    <r>
      <rPr>
        <sz val="10"/>
        <rFont val="Calibri Light"/>
        <family val="2"/>
      </rPr>
      <t xml:space="preserve">en el  ICBF </t>
    </r>
  </si>
  <si>
    <t>(Sumatoria de fases de diseño e implementación de protocolo  ejecutadas /Total  de fases de  diseño e implementación de protocolo programadas) x 100
Diseño del Protocolo (50%)
Implementación del Protocolo (50%)</t>
  </si>
  <si>
    <t>12.5.%</t>
  </si>
  <si>
    <t>02 Desarrollo integral desde la gestación hasta la adolescencia</t>
  </si>
  <si>
    <t>1096  Desarrollo integral desde la gestación hasta la adolescencia</t>
  </si>
  <si>
    <t>Diseñar e implementar Ruta Integral de Atenciones desde la gestación hasta la adolescencia.</t>
  </si>
  <si>
    <t>1.37</t>
  </si>
  <si>
    <t>Brindar servicios de atención psicosocial, jurídica y de acogida transitoria en Casa Refugio a población LGBTI victima de violencias por orientación sexual o identidad de género sin redes de apoyo para prevenir habitabilidad de calle.</t>
  </si>
  <si>
    <t>Gobierno</t>
  </si>
  <si>
    <t>110 Secretaría Distrital de Gobierno</t>
  </si>
  <si>
    <t>Jenny Paola Morales</t>
  </si>
  <si>
    <t>jenny.morales@gobiernobogota.gov.co</t>
  </si>
  <si>
    <t>Porcentaje de personas de los sectores LGBTI victimas de violencias por orientación sexual o identidad de género sin redes de apoyo a quienes se les brinda servicios de atención psicosocial, jurídica y de acogida transitoria en Casa Refugio para prevenir habitabilidad en calle.</t>
  </si>
  <si>
    <t>(Sumatoria de personas de los sectores LGBTI victimas de violencias por orientación sexual o identidad de género sin redes de apoyo a quienes se les brinda servicios de atención psicosocial, jurídica y de acogida transitoria en Casa Refugio para prevenir habitabilidad en calle/ Total de personas de los sectores LGBTI que se se encuentran en la Casa Refugio y cumplen con los requisitos para la atención) x100</t>
  </si>
  <si>
    <t xml:space="preserve">
03 Pilar Construcción de comunidad y cultura ciudadana</t>
  </si>
  <si>
    <t>22 Bogotá vive los derechos humanos</t>
  </si>
  <si>
    <t>PROYECTOS ESTRATÉGICOS PLAN DE DESARROLLO - Prestación de Servicios a la Ciudadanía</t>
  </si>
  <si>
    <t>1131 Construcción de una Bogotá que vive los Derechos Humanos</t>
  </si>
  <si>
    <t>Atender el 100% de líderes y defensores de Derechos humanos, población LGBTI, y victimas de trata que demanden medidas de prevención o protección para garantizar sus derechos a la vida, libertad, integridad y seguridad</t>
  </si>
  <si>
    <t xml:space="preserve">
$ 983.188.124</t>
  </si>
  <si>
    <t>(Sumatoria de personas de los sectores LGBTI víctimas de violencias por orientación sexual o identidad de género sin redes de apoyo a quienes se les brinda servicios de atención psicosocial, jurídica y de acogida transitoria en Casa Refugio para prevenir habitabilidad en calle/ Total de personas de los sectores LGBTI que se se encuentran en la Casa Refugio y cumplen con los requisitos para la atención) x100</t>
  </si>
  <si>
    <t>Prevención de la exclusión por razones étnicas, religiosas, sociales, políticas y de orientación sexual</t>
  </si>
  <si>
    <t>Fortalecer tres (3) rutas de promoción, prevención, atención y protección a defensores y defensoras de Derechos Humanos, sectores sociales LGBTI y Víctimas del Delito de Trata de Personas, producto de la posible vulneración de los derechos a la vida, libertad, seguridad e integridad.</t>
  </si>
  <si>
    <t xml:space="preserve">Fortalecimiento de la capacidad institucional y de los actores sociales para la garantía, promoción y protección de los Derechos Humanos en Bogotá </t>
  </si>
  <si>
    <t>1.38</t>
  </si>
  <si>
    <t>Atender el 100%  de los casos de niñas, niños y adolescentes identificados que se encuentren en alta permanencia en calle y/o  en situación de vida en calle.</t>
  </si>
  <si>
    <t>ICBF
(Nivel Nacional)</t>
  </si>
  <si>
    <t>Ketty  Polanía Ruíz</t>
  </si>
  <si>
    <t>Ketty.polania@icbf.gov.co</t>
  </si>
  <si>
    <t>Porcentaje  de casos atendidos de  niñas, niños y adolescentes identificados que se encuentren en alta permanencia en calle y / o  en situación de vida en calle</t>
  </si>
  <si>
    <t>(Sumatoria de casos atendidos de niñas, niños y adolescentes identificados que se encuentren en alta permanencia en calle y/o  en situación de vida en calle / Total de casos identificados de niñas, niños y adolescentes que se encuentren en alta permanencia en calle y/o  en situación de vida en calle)*100</t>
  </si>
  <si>
    <t>Atender el 100% de los casos de NNA identificados que se encuentren en alta permanencia en calle y/o  en situación de vida en calle.</t>
  </si>
  <si>
    <t xml:space="preserve">Atender integralmente a a niños, niñas y adolescentes en situación de vida en calle. </t>
  </si>
  <si>
    <t xml:space="preserve">Porcentaje de niñas, niños y adolescentes que se encuentren en alta permanencia en calle y/o  en situación de vida en calle atendidos integralmente </t>
  </si>
  <si>
    <t>(Sumatoria de niñas, niños y adolescentes en situación de calle atendidos integralmente / Total de  de niñas, niños y adolescentes en situación de vida en calle identificados)*100</t>
  </si>
  <si>
    <t xml:space="preserve">Gestión para el Restablecimiento de Derechos </t>
  </si>
  <si>
    <t xml:space="preserve">Las acciones no cuentan con presupuesto del cuatrenio, en atención a que el ICBF es una entidad del Gobierno Nacional  y las acciones se  programan de manera anual. </t>
  </si>
  <si>
    <t>1.39</t>
  </si>
  <si>
    <t xml:space="preserve">Diseñar e implementar la estrategia de Búsqueda Activa mediante jornadas de atención focalizada en población ex-habitante de calle, en articulación con la Secretaría de Integración Social,  con el fin de vincular las personas que los requieran al Sistema Educativo Oficial. </t>
  </si>
  <si>
    <t>Educación</t>
  </si>
  <si>
    <t>112 Secretaría de Educación del Distrito</t>
  </si>
  <si>
    <t>Olga León Rodríguez - Directora de Cobertura
Sandra Rincón - Profesional Cobertura</t>
  </si>
  <si>
    <t xml:space="preserve">orodriguezl@educacionbogota.gov.co
srincon@educacionbogota.gov.co
</t>
  </si>
  <si>
    <t>Porcentaje de diseño e implementación de la estrategia de Búsqueda Activa con población ex-habitante de calle.</t>
  </si>
  <si>
    <t>(Sumatoria de fases de diseño e implementación  de la estrategia de Búsqueda Activa con población ex-habitante de calle ejecutadas/Total  de fases de  diseño e implementación de la estrategia de Búsqueda Activa con población ex-habitante de calle programadas) x 100
Diseño de la estrategia de Búsqueda Activa (50%)
Implementación de la estrategia de Búsqueda Activa (50%)</t>
  </si>
  <si>
    <t>07 Inclusión educativa para la equidad</t>
  </si>
  <si>
    <t>117 Acceso y permanencia con enfoque local</t>
  </si>
  <si>
    <t>1049 Cobertura con equidad</t>
  </si>
  <si>
    <t>12,000  niños, niñas,  adolescentes y adultos desescolarizados que se logran matricular en el sistema educativo, a través de estrategias de búsqueda activa</t>
  </si>
  <si>
    <t>Desarrollar la estrategia de Búsqueda Activa mediante jornadas de atención focalizada en población ex-habitante de calle, en articulación con Secretaría de Integración Social,  con el fin de vincular las personas que los requieran al Sistema Educativo Oficial.</t>
  </si>
  <si>
    <t xml:space="preserve"> 1 - Hacer un nuevo contrato social con igualdad de oportunidades para la inclusión social, productiva y política.</t>
  </si>
  <si>
    <t>5 - Cerrar las brechas DIGITALES, de cobertura, calidad y competencias a lo largo del ciclo de la formación integral, desde primera infancia hasta la educación superior y continua para la vida.</t>
  </si>
  <si>
    <t>13- Educación para todos y todas: acceso y permanencia con equidad y énfasis en educación rural</t>
  </si>
  <si>
    <t>95 - 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</si>
  <si>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 xml:space="preserve">Servicio educativo de cobertura con equidad en Bogotá D.C. </t>
  </si>
  <si>
    <t>98% de tasa de asistencia escolar</t>
  </si>
  <si>
    <t>Para la vigencia 2020, en el marco del Convenio 1888 de 2019 - Estrategia de Acceso y Permanencia para el Sistema Educativo de Bogotá - suscrito entre la Secretaría de Educación (SED), la Corporación Opción Legal (COL) y Unicef, se llevó a cabo la Estrategia de Búsqueda Activa con el objetivo de identificar y caracterizar a los niños, niñas, adolescentes, jóvenes y adultos que se encuentran por fuera del sistema educativo distrital, con el fin de garantizar su retorno a las Instituciones Educativas Distritales y la continuidad de su proceso formativo.
De esta manera, se realizó el abordaje en 8 localidades urbanas, 19 UPZ y 69 barrios entre el 25 de febrero al 19 de marzo de 2020. Adicionalmente, en el marco de la contingencia sanitaria por COVID-19 se realizó el cruce de bases del cuatrienio para gestión telefónica de vinculación al sistema educativo de Bogotá, para el segundo semestre de 2020 se mantuvo  la identificación de 9.554 niños, niñas, jóvenes y adultos, se asignaron 1.644 cupos y se matricularon 1.897 estudiantes reportados, con lo que se tiene un acumulado en el año de 2.556 estudiantes matriculados de población que se encontraba en estado desescolarizada, identificando población en condición de vulnerabilidad entre la que puede encontrarse las personas ex habitantes de calle que pueden ser identificadas a través de los recorridos barriales y otros espacios de atención.</t>
  </si>
  <si>
    <t xml:space="preserve">El presupuesto reportado corresponde a lo establecido en el proyecto de inversión No. 7624 para el desarrollo de la estrategia de Busqueda Activa. Este componente no contempla presupuesto específico por grupo poblacional. </t>
  </si>
  <si>
    <t>1.40</t>
  </si>
  <si>
    <t>Identificar y reportar la poblacion ex habitante de calle o habitante de calle de los centros de atención de la Secretaría Distrital de Integración social e IDIPRON, que ha sido o está siendo atendida en el Sistema Educativo Oficial.</t>
  </si>
  <si>
    <t>Olga León Rodriguez</t>
  </si>
  <si>
    <t>3241000 ext. 4200</t>
  </si>
  <si>
    <t>orodriguezl@educacionbogota.gov.co</t>
  </si>
  <si>
    <t xml:space="preserve">Porcentaje  de personas en proceso de superación de habitabilidad en calle o ex-habitantes de calle de los centros de atención de la Secretaría Distrital de Integración social e IDIPRON ,que han sido o estan siendo atendida en el Sistema Educativo Oficial. </t>
  </si>
  <si>
    <t>(Sumatoria de personas en proceso de superación de habitabilidad en calle o ex-habitantes de calle de los centros de atención de la Secretaría Distrital de Integración social e IDIPRON que han sido o estan siendo atendida en el Sistema Educativo Oficial/ Total de personas en proceso de superación de habitabilidad en calle o ex-habitantes de calle de los centros de atención de la Secretaría Distrital de Integración social e IDIPRON que requieren ser atendidas por el Sistema Educativo Oficial) x 100</t>
  </si>
  <si>
    <t>14.449 estudiantes en extra-edad que se atienden en el sistema educativo mediante modelos flexibles y estrategias semiescolarizadas</t>
  </si>
  <si>
    <t>1.41</t>
  </si>
  <si>
    <t xml:space="preserve">Brindar asesoría técnica en prevenciòn de consumo de sustancia psicoactivas (SPA) a la estategia de prevención de la habitabilidad en calle.
</t>
  </si>
  <si>
    <t>Virginia Torres Monoya</t>
  </si>
  <si>
    <t>3241000 EXT 2209</t>
  </si>
  <si>
    <t>vtorresm1@educacionbogota.gov.co</t>
  </si>
  <si>
    <t xml:space="preserve">Componente de prevención del consumo de SPA desarrollado en la estrategia de prevención de la habitabilidad en calle.
</t>
  </si>
  <si>
    <t xml:space="preserve">Estrategia de prevención de la habitabilidad en calle que incluya la prevención del consumo de sustancia psicoactivas implementada.
</t>
  </si>
  <si>
    <t>1.42</t>
  </si>
  <si>
    <t xml:space="preserve">Capacitar 120 personas de los equipos de talento humano de la Subdirección para la Adultez sobre la Política Pública de Prevención y Atención del Consumo y la Prevención a la Vinculación a la Oferta de Sustancias Psicoactivas para Bogotá D.C, y temas asociados.
</t>
  </si>
  <si>
    <t xml:space="preserve">Número de personas capacitadas en la Política Pública de Prevención y Atención del Consumo y la Prevención a la Vinculación a la Oferta de Sustancias Psicoactivas para Bogotá D.C, y temas asociados.
</t>
  </si>
  <si>
    <t>Sumatoria de  personas capacitadas en la Política Pública de Prevención y Atención del Consumo y la Prevención a la Vinculación a la Oferta de Sustancias Psicoactivas para Bogotá D.C, y temas asociados.</t>
  </si>
  <si>
    <t>1.43</t>
  </si>
  <si>
    <t>6. Protección Integral de niños, niñas, adolescentes y jóvenes en riesgo de habitar calle, con alta permanencia en calle o en situación de vida en calle.</t>
  </si>
  <si>
    <t>Implementar programas, proyectos, estrategias y acciones diferenciales, territoriales y transectoriales con perspectiva de género, dirigidas a niños, niñas, adolescentes y jóvenes en riesgo de habitar calle, con alta permanencia en calle o en situación de vida en calle, orientadas a generar la corresponsabilidad con sus familias y sus comunidades para una protección integral.</t>
  </si>
  <si>
    <t>Implementar Estrategias  Educativas Flexibles que permitan la inclusión escolar a población habitante de calle o en riesgo de habitar calle</t>
  </si>
  <si>
    <t xml:space="preserve">Virginia Torres Montoya - Directora de Inclusión e Integración de Poblaciones
Liliana Palacios - Profesional de Inclusión
</t>
  </si>
  <si>
    <t xml:space="preserve">orodriguezl@educacionbogota.gov.co
lpalacios@educacionbogota.gov.co
</t>
  </si>
  <si>
    <t xml:space="preserve"> Número de  Estrategias  educativas flexibles implementadas, que permitan la inclusión escolar a personas habitantes de calle o en riesgo de habitar calle.
</t>
  </si>
  <si>
    <t xml:space="preserve">Sumatoria de Estrategias  educativas flexibles implementadas, que permitan la inclusión escolar a personas habitantes de calle o en riesgo de habitar calle.
</t>
  </si>
  <si>
    <t xml:space="preserve"> 06 Calidad educativa para todos</t>
  </si>
  <si>
    <t>115 Fortalecimiento institucional desde la gestión pedagógica</t>
  </si>
  <si>
    <t>1053  Oportunidades de aprendizaje desde el enfoque diferencial</t>
  </si>
  <si>
    <t>Actualizar los 3.00 de las propuestas educativas flexibles para responder a las necesidades de la población que por distintos factores no puede acceder a la educación,  y requiere de otras alternativas para alcanzar  la educación media</t>
  </si>
  <si>
    <t>14 - Formación integral: más y mejor tiempo en los colegios</t>
  </si>
  <si>
    <t>98 - 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</si>
  <si>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Fortalecimiento de la política de educación inclusiva para poblaciones y grupos  de especial protección constitucional de Bogotá D.C.</t>
  </si>
  <si>
    <t>100% de colegios públicos distritales</t>
  </si>
  <si>
    <t>La SED brindó atención a población  habitante de calle a través  de 4 Estrategias Educativas Flexibles asi:
*Jornada Nocturna: Respuesta educativa Diferencial que se enmarca en el decreto 3011 del ciclo I al ciclo VI en 60 Colegios.
*Casa de Todas: Respuesta educativa diferencial dirigida a mujeres en ejercicio de actividades sexuales Pagadas con una puesta curricular con enfoque de derechos y de género.
*INPEC: Esta estrategia busca garantizar el inicio y/o continuidad de la trayectoria educativa de CLEI III y IV (Ciclos Lectivos Especiales Integrados), con la implementación de estrategias educativas flexibles, a la población privada de la libertad del Instituto Nacional Penitenciario y Carcelario - INPEC.
*Aulas Refugio: Estrategia que busca garantizar el derecho a la educación muejres acogidas bajo medida de protección judicial en Casas Refugio de la Secretaría Distrital de la Mujer.</t>
  </si>
  <si>
    <t>El proyecto se formuló en junio de 2020 y su ejecución incia en julio en el marco de la política pública de Adultez y del Nuevo Plan de Desarrollo UNCSA.</t>
  </si>
  <si>
    <t>1.46</t>
  </si>
  <si>
    <t>Beneficiar a niños, niñas y adolescentes en riesgo de habitar calle de colegios del Distrito del programa jornada única y tiempo escolar  con talleres de formación musical de la OFB</t>
  </si>
  <si>
    <t>Porcentaje de niños, niñas y adolescentes de colegios del distrito, identificados como población en riesgo de habitabilidad en calle, beneficiados de los procesos de formación musical de la OFB.</t>
  </si>
  <si>
    <t>(Sumatoria de niños, niñas y adolescentes de colegios del distrito, identificados como población en riesgo de habitabilidad en calle, beneficiados del de formación musical de la OFB / Total de niños en riesgo de habitabilidad en calle del programa jornada única y tiempo escolar convocados a los procesos de formación musical de la OFB)*100</t>
  </si>
  <si>
    <t>124- Formación para la transformación del ser</t>
  </si>
  <si>
    <t>1003  La filarmónica en la escuela y la ciudad</t>
  </si>
  <si>
    <t>Atender 70,400.00 niños, niñas y adolescentes en el marco del programa jornada única y tiempo escolar.</t>
  </si>
  <si>
    <t>Cerrar las brechas DIGITALES, de cobertura, calidad y competencias a lo largo del ciclo de la formación integral, desde primera infancia hasta la educación superior y continua para la vida.</t>
  </si>
  <si>
    <t>Formación integral: más y mejor tiempo en los colegios</t>
  </si>
  <si>
    <t>Realizar 1 proceso integral de formación a lo largo de la vida con énfasis en el arte, la cultura.</t>
  </si>
  <si>
    <t xml:space="preserve">Formación Musical Vamos a la Filarmónica </t>
  </si>
  <si>
    <t>Beneficiar 25.876  Personas  mediante procesos de formación musical.</t>
  </si>
  <si>
    <t>Las niñas, niños y adolescentes fueron los identificados en situaciòn de alto riesgo de habitar calle, de acuerdo a la inscripciòn que se realiza con la secretarìa de educaciòn, para su participaciòn en los Centros Orquestales Escolares.</t>
  </si>
  <si>
    <t>1.47</t>
  </si>
  <si>
    <t>Beneficiar a niños, niñas y adolescentes en riesgo de habitar calle con talleres de formación musical de la OFB en centros locales de formación musical</t>
  </si>
  <si>
    <t>Porcentaje de niños, niñas y adolescentes en riesgo de habitar calle  beneficiados con talleres de formación musical de la OFB en centros filarmónicos de formación musical</t>
  </si>
  <si>
    <t>(Sumatoria de niños, niñas y adolescentes en riesgo de habitar calle  beneficiados con procesos de formación musical de la OFB en centros filarmónicos  de formación musical / Total de  niños, niñas y adolescentes en riesgo de habitar calle remitidos por la SDIS para asistir a los centros filarmónicos de formación musical)*100</t>
  </si>
  <si>
    <t>126 -Políticas de emprendimiento e industrial culturales y creativas</t>
  </si>
  <si>
    <t xml:space="preserve">Atender  8,400.00 niños, niñas y adolescentes en los centros locales de formación musical
</t>
  </si>
  <si>
    <t>Beneficiar 84.831 Personas  mediante procesos de formación musical.</t>
  </si>
  <si>
    <t>Las niñas, niños y adolescentes fueron los identificados en situaciòn de alto riesgo de habitar calle, de acuerdo a la inscripciòn que se realizò con las  Alcaldias Locales, para su participaciòn en los Centros Orquestales Escolares.</t>
  </si>
  <si>
    <t>1.48</t>
  </si>
  <si>
    <t>Realizar Recreoencuentros juveniles con la población habitante de calle participante de los centros de atencion</t>
  </si>
  <si>
    <t xml:space="preserve"> Número de recreoencuentros juveniles realizados con la población habitante de calle participante de los centros de atencion de la Secretaría Distrital de Integración social </t>
  </si>
  <si>
    <t xml:space="preserve">Sumatoria de recreoencuentros juveniles realizados con la población habitante de calle participante de los centros de atencion de la Secretaría Distrital de Integración social </t>
  </si>
  <si>
    <t>Meta 2: Realizar 150.509 actividades recreativas dirigidas a grupos etarios.</t>
  </si>
  <si>
    <t>La actividad de Recreoencuentros juveniles no esta programada para su realización en la vigencia 2021.</t>
  </si>
  <si>
    <t>1.49</t>
  </si>
  <si>
    <t xml:space="preserve">Acompañar en el diseño e implementación de  la ruta de atención a niñas, niños y adolescentes  que presenten alta permanencia en calle o situación de vida en calle, en riesgo o habitando calle, entendida como  alta permanencia en calle. </t>
  </si>
  <si>
    <r>
      <t>Porcentaje</t>
    </r>
    <r>
      <rPr>
        <sz val="10"/>
        <rFont val="Calibri Light"/>
        <family val="2"/>
      </rPr>
      <t xml:space="preserve"> de avance en el   acompañamiento en el diseño e implementación de ruta de atención a niñas, niños y adolescentes  que presenten alta permanencia en calle o situación de vida en calle, en riesgo o habitando calle, entendida como  alta permanencia en calle.</t>
    </r>
  </si>
  <si>
    <r>
      <t xml:space="preserve">(Sumatoria </t>
    </r>
    <r>
      <rPr>
        <sz val="10"/>
        <rFont val="Calibri Light"/>
        <family val="2"/>
      </rPr>
      <t>del avance en el acompañamiento en el de diseño e implementación de  ruta de atención a niñas, niños y adolescentes  que presenten alta permanencia en calle o situación de vida en calle, en riesgo o habitando calle, entendida como  alta permanencia en calle  ejecutadas /Total de fases del proceso de acompañamiento en el  diseño e implementación de  ruta de atención a niñas, niños y adolescentes  que presenten alta permanencia en calle o situación de vida en calle, en riesgo o habitando calle, entendida como  alta permanencia en calle programadas) x 100
Diseño de ruta (50%)
Implementación de ruta(50%)</t>
    </r>
  </si>
  <si>
    <t>1.50</t>
  </si>
  <si>
    <t>Definir e implementar una estrategia de articulación entre las rutas "de Prevención para Jóvenes (RPJ)" y de Prevención de Habitabilidad en Calle(jovenes).</t>
  </si>
  <si>
    <t>Diego Diego Felipe Ariza Arias</t>
  </si>
  <si>
    <t>dariza@sdis.gov.co</t>
  </si>
  <si>
    <t>Una estrategia de articulación entre las rutas "de Prevención para Jóvenes (RPJ)" y de Prevención de Habitabilidad en Calle(jovenes), diseñada e implementada.</t>
  </si>
  <si>
    <t>Número de Atenciones de la Ruta de Oportunidades articuladas con la estretegia de prevención de habitabilidad en calle para jóvenes</t>
  </si>
  <si>
    <t xml:space="preserve"> 05 Desarrollo integral para la felicidad y el ejercicio de la ciudadanía
 </t>
  </si>
  <si>
    <t>1116  Distrito joven</t>
  </si>
  <si>
    <t>Diseñar e implementar 1  Ruta de Prevención para Jóvenes (RPJ)</t>
  </si>
  <si>
    <t>1.51</t>
  </si>
  <si>
    <t>Vincular el 100% de  jóvenes en riesgo de habitabilidad en calle que manifiesten interés en hacer parte de la Ruta de Oportunidades para jóvenes.</t>
  </si>
  <si>
    <t xml:space="preserve">
Diego Felipe Ariza Arias
</t>
  </si>
  <si>
    <t>312 4177334</t>
  </si>
  <si>
    <t xml:space="preserve">
dariza@sdis.gov.co
</t>
  </si>
  <si>
    <t>Porcentaje  de  jovenes en riesgo de habitabilidad en calle vinculados a la Ruta de Oportunidades para jóvenes.</t>
  </si>
  <si>
    <t>(Sumatoria de jóvenes en riesgo de habitabilidad en calle vinculados a la Ruta de Oportunidades Juveniles /Total de jóvenes en riesgo de habitabilidad en calle que manifestaron interés en vincularse a la Ruta de Oportunidades Juveniles y que cumplen con los requisitos)*100</t>
  </si>
  <si>
    <t>Integrar a 30 organizaciones públicas y privadas a la Ruta de Oportunidades para jóvenes.</t>
  </si>
  <si>
    <t>Remitir el 100 % de los jovenes identificados en los servicios de la subdireccion para la juventud con riesgo de habitabilidad en calle.</t>
  </si>
  <si>
    <t>Sumatoria de jóvenes en riesgo de habitabilidad en calle vinculados a la Ruta de Oportunidades para jóvenes/Total de jóvenes  en riesgo de habitabilidad en calle identificados y que cumplen con los criterios X 100</t>
  </si>
  <si>
    <t>1. Hacer un nuevo contrato social con igualdad de oportunidades para la inclusión social, productiva y política.</t>
  </si>
  <si>
    <t>Disminuir el porcentaje de jóvenes que ni estudian ni trabajan con énfasis en jóvenes de bajos ingresos y vulnerables</t>
  </si>
  <si>
    <t>Jóvenes con capacidades: Proyecto de vida para la ciudadanía, la innovación y el trabajo del siglo XXI</t>
  </si>
  <si>
    <t>Incrementar en 100% el número de jóvenes atendidos con estrategias móviles, canales virtuales y servicios sociales con especial énfasis en jóvenes NiNis y vulnerables, acordes a las necesidades de la población, teniendo en cuenta los impactos de la emergencia social y sanitaria sobre esta población.</t>
  </si>
  <si>
    <t>Generación Jóvenes con Derechos en Bogotá</t>
  </si>
  <si>
    <t>Coordinar la implementación en el distrito de  la Política Pública de Juventud y el funcionamiento del Sistema Distrital de Juventud</t>
  </si>
  <si>
    <t xml:space="preserve">En la Localidad de Puente Aranda, se ofrecieron servicios integrales de Atención,  aproximadamente a 400 jovenes en habitabilidad en calle .
Los gestores de Juventud,  durante el segundo semestre continuaron con la socialización  y divulgación de la Ruta Integral de Atenciones Juveniles RIAJ con jóvenes, entidades y actores estratégicos, en los diferentes espacios de participación en los territorios;  para que la población joven se entere y apropien de sus derechos y deberes y en las entidades se realiza orientación técnica con el fin de lograr una remisión y atención oportuna, integral y eficiente. </t>
  </si>
  <si>
    <t>El presupuesto programado corresponde al segundo semestre 2020 para la meta del proyecto  relacionada.
No es posible determinar un presupuesto específico para la acción de política relacionada.</t>
  </si>
  <si>
    <t>1.52</t>
  </si>
  <si>
    <t>Implementar y realizar seguimiento a procesos de formación e información para la prevención de la maternidad y la paternidad temprana dirigidos a adolescentes y jóvenes de los centros IDIPRON</t>
  </si>
  <si>
    <t>Carolina Rincón</t>
  </si>
  <si>
    <t>3279797
ext.1231</t>
  </si>
  <si>
    <t>lcrincon@sdis.gov.co</t>
  </si>
  <si>
    <r>
      <rPr>
        <sz val="10"/>
        <rFont val="Calibri Light"/>
        <family val="2"/>
      </rPr>
      <t xml:space="preserve">Porcentaje de Adolescentes y jóvenes  definidos en los centros de IDIPRON para ser formados/informados en derechos sexuales y derechos reproductivos para la prevención de la maternidad y la paternidad temprana de los centros de atencíon de IDIPRON
</t>
    </r>
  </si>
  <si>
    <t>(Sumatoria de Adolescentes y jóvenes formados/informados en derechos sexuales y derechos reproductivos para la prevención de la maternidad y la paternidad temprana de los centros de atencíon de IDIPRON/ Total de Adolescentes y jóvenes definidos en los centros de IDIPRON  para ser  formados en derechos sexuales y derechos reproductivos para la prevención de la maternidad y la paternidad temprana)*100</t>
  </si>
  <si>
    <t xml:space="preserve"> 01 Prevención y atención de la maternidad y la paternidad tempranas.</t>
  </si>
  <si>
    <t>1093  Prevención y atención de la maternidad y la paternidad temprana</t>
  </si>
  <si>
    <t>Implementar 1.00 Estrategia Distrital de prevención de la maternidad y la paternidad temprana.</t>
  </si>
  <si>
    <t>1.68</t>
  </si>
  <si>
    <t xml:space="preserve">Sensibilizar e informar profesionales y personal de apoyo de los centros de IDIPRON en prevención de la maternidad y la paternidad temprana </t>
  </si>
  <si>
    <r>
      <rPr>
        <sz val="10"/>
        <rFont val="Calibri Light"/>
        <family val="2"/>
      </rPr>
      <t xml:space="preserve">Porcentaje de Profesionales o personal de apoyo definidos en los centros IDIPRON para ser sensibilizados o informados en prevención de la maternidad y paternidad temprana
</t>
    </r>
  </si>
  <si>
    <t>(Sumatoria de Profesionales y personal de apoyo de los centros IDIPRON sensibilizados o informados en prevención de la maternidad y paternidad temprana/ Total del Profesionales y personal de apoyo definidos en los centros IDIPRON para ser sensibilizados o informados en prevención de la maternidad y paternidad temprana)*100</t>
  </si>
  <si>
    <t>1.53</t>
  </si>
  <si>
    <t>Vincular al modelo pedagógico a 23,685 Niños, niñas, adolescentes y jóvenes en situación de calle, en riesgo de habitabilidad en calle y en condiciones de fragilidad social, para la protección y restitución de sus derechos.</t>
  </si>
  <si>
    <t>214 Instituto Distrital para la Protección de la Niñez y la Juventud</t>
  </si>
  <si>
    <t>Dora C Rodriguez Avendaño</t>
  </si>
  <si>
    <t>dorar@idipron.gov.co</t>
  </si>
  <si>
    <t>Número de Niños, niñas, adolescentes y jóvenes en situación de calle, en riesgo de habitabilidad en calle y en condiciones de fragilidad social, vinculados.</t>
  </si>
  <si>
    <t>Sumatoria de Niños, niñas, adolescentes y jóvenes en situación de calle, en riesgo de habitabilidad en calle y en condiciones de fragilidad social, vinculados</t>
  </si>
  <si>
    <t xml:space="preserve"> 05 Desarrollo integral para la felicidad y el ejercicio de la ciudadanía
</t>
  </si>
  <si>
    <t>111 Calles Alternativas</t>
  </si>
  <si>
    <t>971  Calles alternativas: Atención integral a niñez y juventud en situación de calle, en riesgo de habitabilidad en calle y en condiciones de fragilidad social.</t>
  </si>
  <si>
    <t>Vincular al modelo pedagógico a 31250 Niños, niñas, adolescentes y jóvenes en situación de calle, en riesgo de habitabilidad en calle y en condiciones de fragilidad social, para la protección y restitución de sus derechos.</t>
  </si>
  <si>
    <t>Atención Integral al 100%  de los niños, niñas, adolescentes y jóvenes en situación de calle, en riesgo de habitabilidad en calle y en condiciones de fragilidad social</t>
  </si>
  <si>
    <t xml:space="preserve">Porcentaje de atención integral a  niños, niñas, adolescentes y jóvenes en situación de calle, en riesgo de habitabilidad en calle y en condiciones de fragilidad social </t>
  </si>
  <si>
    <t>(Sumatoria de niños, niñas, adolescentes y jóvenes  en situación de calle, en riesgo de habitabilidad en calle y en condiciones de fragilidad social atendidos integralmente/Total de niños, niñas, adolescentes y jóvenes identificados y que cumplen con los requisitos para la atención)*100</t>
  </si>
  <si>
    <t xml:space="preserve">Reducir la pobreza monetaria, multidimensional y la feminización de la pobreza
</t>
  </si>
  <si>
    <t>Subir 9,45 puntos porcentuales los NNAJ que se vinculan al Modelo Pedagógico y son identificados por el IDIPRON como población vulnerable por las dinámicas del Fenómeno de Habitabilidad en Calle</t>
  </si>
  <si>
    <t>Protección Integral a Niñez, Adolescencia y Juventud en Situación de Vida en Calle, en Riesgo de Habitarla o en Condiciones de Fragilidad Social Bogotá</t>
  </si>
  <si>
    <t xml:space="preserve">Esta información tanto de meta como de presupuesto es de carácter informativo; teniendo en cuenta que el IDIPRON reporta a la Políticas de Infancia, Adolescencia y Juventud. Por tanto no se debe sumar lo reportado en estas políticas a la información que se presenta en este Plan de Acción.
Las diferencias de la programación de recursos por meta y lo inicialmente proyectado se debe a una modificación presupuestal entre planes de desarrollo aprobado por acuerdo 12 de 2020 expedido por junta directiva, adición de excedentes aprobado por Decreto 201 de 2020 (proyecto 7726) y reducción aprobada por decreto 344 de 2020
(proyecto 7726).
</t>
  </si>
  <si>
    <t>1.54</t>
  </si>
  <si>
    <t>Reestablecer derechos a la totalidad de Niños Niñas y Adolescentes victimas de explotación sexual y comercial, que sean atendidos por el  IDIPRON
(estimado en 130 NNA)</t>
  </si>
  <si>
    <t>Porcentaje de NNA victimas de explotación sexual y comercial, que reciba el IDIPRON atendidos.</t>
  </si>
  <si>
    <t xml:space="preserve">(Sumatoria de Niños, Niñas y Adolescentes victimas de explotación sexual  atendidos con derechos restablecidos/  Total de Niños, Niñas y Adolescentes victimas de explotación sexual recibidos y que cumplen con los requisitos para la atención) * 100 </t>
  </si>
  <si>
    <t xml:space="preserve">
100%</t>
  </si>
  <si>
    <t>2 Pilar Igualdad de calidad de vida</t>
  </si>
  <si>
    <t>Restablecer derechos al 100% de NNA victimas de explotación sexual y comercial, que reciba el IDIPRON
(estimado en 130 NNA)</t>
  </si>
  <si>
    <t>Restablecer derechos al 100%  niños, niñas, adolescentes víctimas de explotación sexual y comercial, que reciba el IDIPRON</t>
  </si>
  <si>
    <t>Porcentaje de restablecimeinto de derechos a  niños, niñas, adolescentes víctimas de explotación sexual y comercial, que reciba el IDIPRON</t>
  </si>
  <si>
    <t>(Sumatoria de niños, niñas, adolescentes y jóvenes  a quienes se les restablecieron sus derechos /Total de niños, niñas, adolescentes y jóvenes identificados y que requieren el restablecimiento de sus derechos)*100</t>
  </si>
  <si>
    <t>Esta información tanto de meta como de presupuesto es de carácter informativo; teniendo en cuenta que el IDIPRON reporta a la Políticas de Infancia, Adolescencia y Juventud. Por tanto no se debe sumar lo reportado en estas políticas a la información que se presenta en este Plan de Acción.
Las diferencias de la programación de recursos por meta y lo inicialmente proyectado se debe a una modificación presupuestal entre planes de desarrollo aprobado por acuerdo 12 de 2020 expedido por junta directiva, adición de excedentes aprobado por Decreto 201 de 2020 (proyecto 7726) y reducción aprobada por decreto 344 de 2020
(proyecto 7726).</t>
  </si>
  <si>
    <t>1.55</t>
  </si>
  <si>
    <t>Atender Integralmente a 900.00 NNA en riesgo de explotación sexual comercial se vinculan a la oferta del
IDIPRON.</t>
  </si>
  <si>
    <t>Porcentaje de Niños, Niñas y Adolescentes, en riesgo de ser victimas de explotación sexual y comercial, recibidos por el IDIPRON atendidos.</t>
  </si>
  <si>
    <t>(Sumatoria de  Niños Niñas y Adolescentes en riesgo de ser victimas de explotación sexual atendidos/ Niños Niñas y Adolescentes en riesgo de ser victimas de explotación sexual recibidos) * 100.</t>
  </si>
  <si>
    <t xml:space="preserve">96%
</t>
  </si>
  <si>
    <t>Atender Integralmente a 960.00 NNA en riesgo de explotación sexual comercial se vinculan a la oferta del
IDIPRON.</t>
  </si>
  <si>
    <t>Atención Integral al 100% de los niños, niñas, adolescentes en riesgo de explotación sexual comercial por medio de la oferta del IDIPRON.</t>
  </si>
  <si>
    <t>Porcentaje de atención integal niños, niñas, adolescentes en riesgo de explotación sexual comercial por medio de la oferta del IDIPRON.</t>
  </si>
  <si>
    <t>(Sumatoria de niños, niñas, adolescentes y jóvenes  en riesgo de explotación sexual comercial, atendidos integralmente/Total de niños, niñas, adolescentes y jóvenes identificados y que requieren la atención)*100</t>
  </si>
  <si>
    <t>1.56</t>
  </si>
  <si>
    <t>Ofrecer a 9,060 Oportunidades de empoderamiento de competencias laborales para Jóvenes con vulneración de derechos</t>
  </si>
  <si>
    <t>Número de Jóvenes  beneficiados con oportunidades.</t>
  </si>
  <si>
    <t>Sumatoria de Jóvenes  beneficiados con oportunidades.</t>
  </si>
  <si>
    <t>103.8%</t>
  </si>
  <si>
    <t>3 Pilar Igualdad de calidad de vida</t>
  </si>
  <si>
    <t xml:space="preserve"> 5 Desarrollo integral para la felicidad y el ejercicio de la ciudadanía
</t>
  </si>
  <si>
    <t>112 Distrito joven</t>
  </si>
  <si>
    <t xml:space="preserve">1104  Distrito joven: Desarrollo de competencias laborales a jóvenes con derechos vulnerados
</t>
  </si>
  <si>
    <t>Ofrecer a  Oportunidades de empoderamiento de competencias laborales para 9060 Jóvenes con vulneración de derechos</t>
  </si>
  <si>
    <t>Vincular a  jóvenes en vulnerabilidad o en fragilidad social y económica a procesos de desarrollo de capacidades y generación de oportunidades para su inclusión social y productiva.</t>
  </si>
  <si>
    <t>Número de Jóvenes en vulnerabilidad o en fragilidad social y económica vinculados a procesos de desarrollo de capacidades y generación de oportunidades para su inclusión social y</t>
  </si>
  <si>
    <t>Sumatoria de Jóvenes en vulnerabilidad o en fragilidad social y económica vicnulados a procesos de desarrollo de capacidades y generación de oportunidades para su inclusión social y</t>
  </si>
  <si>
    <t>128,3%</t>
  </si>
  <si>
    <t xml:space="preserve">Disminuir el porcentaje de jóvenes que ni estudian ni trabajan con énfasis en jóvenes de bajos ingresos y vulnerables. 
</t>
  </si>
  <si>
    <t>Vincular 7.000 jóvenes del modelo pedagógico del IDIPRON a las estrategias de generación de oportunidades para su desarrollo socioeconómico</t>
  </si>
  <si>
    <t>Desarrollo Capacidades y Ampliación de Oportunidades de Jóvenes para su Inclusión Social y Productiva Bogotá</t>
  </si>
  <si>
    <t>Vincular a 7000 jóvenes en vulnerabilidad o en fragilidad social y económica a procesos de desarrollo de capacidades y generación de oportunidades para su inclusión social y productiva.</t>
  </si>
  <si>
    <t>1.57</t>
  </si>
  <si>
    <t>Vincular 306 Jóvenes con vulneración de derechos como guías de cultura ciudadana durante el cuatrienio.</t>
  </si>
  <si>
    <t>Número de Jóvenes con vulneración de derechos, vinculados como guías de cultura.</t>
  </si>
  <si>
    <t>Sumatoria de  Jóvenes con vulneración de derechos, vinculados como guías de cultura.</t>
  </si>
  <si>
    <t>4 Pilar Igualdad de calidad de vida</t>
  </si>
  <si>
    <t>Vincular 306 Jóvenes con vulneración de derechos Como guías de cultura ciudadana durante el cuatrienio.</t>
  </si>
  <si>
    <t>2.1</t>
  </si>
  <si>
    <t>2. Componente de Atención Integral e Integrada en Salud</t>
  </si>
  <si>
    <t>1. Garantía de Aseguramiento en Salud para las Ciudadanas y los Ciudadanos Habitantes de Calle</t>
  </si>
  <si>
    <t xml:space="preserve">Promover la afiliación al Sistema General de Seguridad Social en Salud de toda la población identificada como habitante de calle e incluida en el listado censal emitido por la Secretaria Distrital de Integración Social o la entidad responsable que hace sus veces. </t>
  </si>
  <si>
    <t>Garantizar la Afiliación al sistema general de seguridad social a la población habitante de calle, transitoria o permanente, reportadas mediante base censal por la Secretaría Distrital de Integración Social e IDIPRON.</t>
  </si>
  <si>
    <t>Salud</t>
  </si>
  <si>
    <t>201 Secretaría Distrital de Salud / Fondo Financiero Distrital de Salud</t>
  </si>
  <si>
    <t>LUISA FERNANDA RUIZ ESLAVA</t>
  </si>
  <si>
    <t>lfruiz@saludcapital.gov.co</t>
  </si>
  <si>
    <t>Porcentaje de población habitante de calle, transitoria o permanente, Afiliada al sistema general de seguridad social en salud.</t>
  </si>
  <si>
    <t>(Sumatoria de población habitante de calle, transitoria o permanente, Afiliada al sistema general de seguridad social en salud / Total de población habitante de calle reportada mediante base censal por la Secretaría Distrital de Integración Social e IDIPRON) x 100</t>
  </si>
  <si>
    <t xml:space="preserve">
01 Pilar Igualdad de calidad de vida</t>
  </si>
  <si>
    <t>09 Atención integral y eficiente en salud</t>
  </si>
  <si>
    <t>1184  Aseguramiento social universal en salud</t>
  </si>
  <si>
    <t>Garantizar la continuidad de 1’291.158 afiliados al régimen subsidiado de salud y ampliar coberturas hasta alcanzar 1.334,667 en 2020</t>
  </si>
  <si>
    <t>Promover la afiliación de las personas habitantes de calle a la EPS elegida por la Secretaria Distrital de Integración Social de acuerdo al listado censal y las novedades reportadas periódicamente por la Secretaria Distrital de Integración Social acorde a lo ordenado por el decreto 2083 de 2016 y el decreto 064 de 2020</t>
  </si>
  <si>
    <t>Porcentaje de personas de calle afiliadas al Sistema General de Seguridad Social en Salud en el Distrito Capital</t>
  </si>
  <si>
    <t>(Sumatoria de personas habitantes de calle afiliadas al Sistema General de Seguiridad Social en Salud / Total de personas habitantes de calle remitidas a través de listado censal ) x 100</t>
  </si>
  <si>
    <t>Completar la implementación de un modelo de salud con enfoque poblacional-diferencial, de género, participativo, resolutivo y territorial que aporte a la modificación de los determinantes sociales de la salud</t>
  </si>
  <si>
    <t>Mejora de la gestión de instituciones de salud</t>
  </si>
  <si>
    <t>A 2024  conseguir una cobertura del  95% o más el aseguramiento de la población al SGSSS en el Distrito Capital. (Con base en Censo DANE 2018).</t>
  </si>
  <si>
    <t xml:space="preserve">Aseguramiento en Salud con Acceso Efectivo </t>
  </si>
  <si>
    <t xml:space="preserve">No disponible </t>
  </si>
  <si>
    <t>No disponible</t>
  </si>
  <si>
    <t>A corte del 31 de diciembre de 2020 el total de afiliados por listado censal para personas en habitanza en calle fue de 6.538, cifra acumulada del  reporte efectuado por la Secretaria Ditrital de Integración Social</t>
  </si>
  <si>
    <t>Meta constante - reporte por demanda según afiliación. Es importante señalar que la Direccion de Aseguramiento recibe y procesa el listado censal y las novedades reportadas y tramita las afiliaciones al regimen subsidiado de la poblacion habitante de calle, enviada  periódicamente por la  Secretaria de Integración Social - SDIS, acorde a lo ordenado por el Decreto 780/2016.
El valor de la UPC  para  el régimen subsidiado para el año 2020 fue de $953.956,80, conforme a la Resolución 3213 de 2019,  para  una  ejecución promedio del total de población afiliada en el Distrito Capital al Régimen Subsidiado de   $ 6.166.376.755 para el año 2020
La variación en la población afiliada (personas en habitanza en calle)  respecto a periodos anteriores se disminuida debido a los procesos de novidades reprotados como: Fallecidos, Trasalados al contributivo y/o cruce de información con INPEC.</t>
  </si>
  <si>
    <t>2.10</t>
  </si>
  <si>
    <t>2. Acceso Integral e Integrado a los Servicios de Salud para las Ciudadanas y los Ciudadanos Habitantes de Calle</t>
  </si>
  <si>
    <t>Adelantar las medidas necesarias para el acceso a la atención de los Ciudadanos identificados como Habitantes de Calle por la Secretaria Distrital de Integración Social o la entidad responsable que haga sus veces.</t>
  </si>
  <si>
    <t>Identificación de casos de mujeres CHC de dificil manejo, para el seguimento a su estado de salud, a través de la participación en la Mesa de Articulación Interinstitucional que lidera el Ministerio de Salud.</t>
  </si>
  <si>
    <t>Porcentaje de  Ciudadanas Habitantes de Calle a las cuales se les realiza seguimiento a su estado de salud</t>
  </si>
  <si>
    <t>(Sumatoria de  Ciudadanas Habitantes de Calle con seguimiento  a su estado de salud /Número  de  Ciudadanas Habitantes de Calle identificadas en los centros) x 100</t>
  </si>
  <si>
    <t>Activación de rutas para la garantía del derecho a la salud de mujeres y hombres habitantes de calle, con diagnósticos específicos en temas de interés de salud pública,  a través de la coordinación de acciones en la mesa de  articulación interinstitucional liderada por el ministerio de salud.</t>
  </si>
  <si>
    <t>Porcentaje de personas habitantes de calle con diagnósticos específicos, con activación de rutas  para la garantía del derecho a la salud</t>
  </si>
  <si>
    <t>(Sumatoria de personas habitantes de calle con diagnósticos específicos, con activación de rutas  para la garantía del derecho a la salud/Total de personas habitantes de calle con diagnósticos específicos, identificados y que requieren la activación de rutas) x 100</t>
  </si>
  <si>
    <t xml:space="preserve">Hacer un nuevo contrato social con igualdad de oportunidades para la inclusión social, productiva y política </t>
  </si>
  <si>
    <t>Atender 9795 ciudadanas y ciudadanos en riesgo y habitantes de calle mediante la mitigación de riesgos y daños asociados al fenómeno de habitabilidad en calle.</t>
  </si>
  <si>
    <t>Con la articulación mensual interinstitucional se planea la ruta a seguir con cada persona en seguimiento para el acceso real al servicio de salud proyectado a generar adherencia a los tratamientos médicos con atención social.</t>
  </si>
  <si>
    <t>2.5</t>
  </si>
  <si>
    <t>3. Prevención y Control de Eventos de Interés en Salud Pública para la población Habitante de Calle y para las personas en riesgo de habitar calle</t>
  </si>
  <si>
    <t xml:space="preserve">Desarrollar estrategias de promoción, prevención, tamizaje, diagnóstico, tratamiento y seguimiento a los casos identificados relacionados con eventos de interés en salud pública, los cuales deben ser priorizados mediante indicadores de morbi-mortalidad derivados del monitoreo de las condiciones de salud de la población y la afectación sentida por la misma. </t>
  </si>
  <si>
    <t xml:space="preserve">Vincular población habitante de calle en procesos de detección temprana de alteraciones relacionadas con condiciones crónicas, (Cardiovascular, Diabetes, EPOC, Cáncer), en articulación con la SDIS (revisar el cruce de información con el RIPS).
</t>
  </si>
  <si>
    <t xml:space="preserve">Pocentaje de personas habitantes de calle vinculadas a   procesos de detección temprana de alteraciones relacionadas con condiciones crónicas, (Cardiovascular, Diabetes, EPOC, Cáncer)
</t>
  </si>
  <si>
    <t>(Sumatoria de personas habitantes de calle vinculadas a   procesos de detección temprana de alteraciones relacionadas con condiciones crónicas, (Cardiovascular, Diabetes, EPOC, Cáncer)/ personas habitantes de calle identificadas en los   procesos de detección temprana de alteraciones relacionadas con condiciones crónicas, (Cardiovascular, Diabetes, EPOC, Cáncer) x 100</t>
  </si>
  <si>
    <t>1186  Atención integral en salud</t>
  </si>
  <si>
    <t>Aumentar al 30% la cobertura en detección temprana de alteraciones relacionadas con condiciones crónicas, (Cardiovascular, Diabetes, EPOC, Cáncer).</t>
  </si>
  <si>
    <t xml:space="preserve">
Vinculación de población habitante de calle en procesos de detección temprana de alteraciones relacionadas con condiciones crónicas no transmisibles</t>
  </si>
  <si>
    <t xml:space="preserve">Porcentaje de poblacion habitante de calle en procesos de deteccion temprana </t>
  </si>
  <si>
    <t>(Sumatoria de personas habitantes de calle vinculadas a procesos de detección temprana de alteraciones relacionadas con condiciones crónicas no transmisibles / Total de personas habitantes de calle identificadas) x 100</t>
  </si>
  <si>
    <t>Hacer un nuevo contrato social con igualdad de oportunidades para la inclusión social, productiva y pilítica</t>
  </si>
  <si>
    <t>Completar la implementación de un modelo de salud con enfoque poblacional-diferencial, de género, participativo, resolutivo y territorial que aporte a la modificación de los determinantes sociales de la salud.</t>
  </si>
  <si>
    <t>Prevención y cambios para el mejorar la salud  de la población</t>
  </si>
  <si>
    <t>A 2024 mantener la tasa de morbilidad por  enfermedades no transmisibles por debajo de los 127 por 100000 personas en edades de 30 a 69 años</t>
  </si>
  <si>
    <t>Condiciones favorables para la salud y la vida</t>
  </si>
  <si>
    <t xml:space="preserve">En 2020  de acuerdo a la información obtenida del Registro  Individual de Prestación de Servicios de Salud – RIPS, se esta priorizando las enfermedades cronicas con 1001 atenciones a personas en habitanza de calle.
Se realiza acompañamiento a 38  casos individuales de personas en habitanza en calle, que fueron identificadas en el espacio público, referidas por organizaciones no gubernamentales u otras entidades de publicas. </t>
  </si>
  <si>
    <t>No se reporte presupuesto de acuerdo a las orientaciones del Ministerio de Salud y Protección Social (MSPS), en el marco de la emergencia sanitaria por COVID19, se realiza ajustes en la implementación del Plan de Salud Pública de Intervenciones Colectivas para el fenómeno de habitanza en calle, dentro de los parámetros legales de la resolución 385 de 2020 en concordancia con la Resolución 518 de 2015, a fin de dar respuesta oportuna y eficaz a la emergencia sanitaria, como lo establece la Circular 025 de 2020 del MSPS. La población ha sido atendida dentro de las acciones colectivas dispuestas para la población general.</t>
  </si>
  <si>
    <t>2.6</t>
  </si>
  <si>
    <t>Implementar una estrategia para garantizar las acciones de  tamizajes, diagnósticos y tratamiento para alcanzar una carga viral indetectable, con ciudadanos y ciudadanas habitante de calle del Distrito Capital.</t>
  </si>
  <si>
    <t>Estrategia implementada con ciudadanos y ciudadanas habitante de calle del Distrito Capital.</t>
  </si>
  <si>
    <t>2020 el 80% de las personas viviendo con VIH en el Distrito Capital, cuentan con tamizaje, conocen su diagnóstico y alcanzan una carga viral indetectable.</t>
  </si>
  <si>
    <t>Diseño de una estrategia para garantizar las acciones de  tamizaje y  diagnósticos oportuno de VIH y su respectiva canalización y seguimiento para el  tratamiento de personas de habitante de calle del Distrito Capital, con énfasis en población gestante para la disminución de la transmisión materno infantil de VIH</t>
  </si>
  <si>
    <t>Porcentaje en el diseño de la estrategia para garantizar las acciones de  tamizaje y  diagnósticos oportuno de VIH y su respectiva canalización y seguimiento para el  tratamiento de personas de habitante de calle del Distrito Capital, con énfasis en población gestante para la disminución de la transmisión materno infantil de VIH</t>
  </si>
  <si>
    <t>(Sumatoria de fases de diseño de la estrategia para garantizar las acciones de  tamizaje y  diagnósticos oportuno de VIH / Total de personas habitantes de calle identificadas) x 100</t>
  </si>
  <si>
    <t>A 2024 disminuir en 20% la morbilidad por enfermedades transmisibles en control (Tosferina, Varicela, Hepatitis A, parotiditis y meningitis)</t>
  </si>
  <si>
    <t xml:space="preserve">A 2024 alcanzar un 90% de personas que conviven con VIH y conocen su diagnóstico, un 90% que acceden al tratamiento y un 80% que alcanzan la carga viral indetectable. </t>
  </si>
  <si>
    <t>En 2020  de acuerdo a la información obtenida del Registro  Individual de Prestación de Servicios de Salud – RIPS, se ideintifican que 140 personas con VHI que recibieron 979 atenciones.
Se avanza en 10% del diseño flexible de la estrategia de manejo de VIH/SIDA con enfoque diferencias para habitanza en calle  e implementación de la ruta de promocion y mantenimiento de la salud. Se activan busquedas activas de 67 personas reportadas por la Red Distritalde VIH/SIDA; se logra la ubicación y acompañamiento de 29 que retoman tratamiento.</t>
  </si>
  <si>
    <t>No se reporta presupuesto de acuerdo a las orientaciones del Ministerio de Salud y Protección Social (MSPS), en el marco de la emergencia sanitaria por COVID19, se realiza ajustes en la implementación del Plan de Salud Pública de Intervenciones Colectivas para el fenómeno de habitanza en calle, dentro de los parámetros legales de la resolución 385 de 2020 en concordancia con la Resolución 518 de 2015, a fin de dar respuesta oportuna y eficaz a la emergencia sanitaria, como lo establece la Circular 025 de 2020 del MSPS. La población ha sido atendida dentro de las acciones colectivas dispuestas para la población general.</t>
  </si>
  <si>
    <t>2.7</t>
  </si>
  <si>
    <t>Realizar actividades que permitan reducir la mortalidad por Tuberculosis en ciudadanos y ciudadanas habitante de calle del Distrito Capital</t>
  </si>
  <si>
    <t>Porcentaje de actividades que permitan reducir la mortalidad por Tuberculosis en ciudadanos y ciudadanas habitante de calle del Distrito Capital</t>
  </si>
  <si>
    <t>(Sumatoria de actividades que permitan reducir la mortalidad por Tuberculosis en ciudadanos y ciudadanas habitante de calle del Distrito Capital/Total de actividades programadas que permitan reducir la mortalidad por Tuberculosis en ciudadanos y ciudadanas habitante de calle del Distrito Capital)x100</t>
  </si>
  <si>
    <t xml:space="preserve"> A 2020 lograr la reducción de la mortalidad por Tuberculosis en el Distrito Capital a menos de 1 caso por 100.000 habitantes</t>
  </si>
  <si>
    <t xml:space="preserve">
Diseño de una estrategia para garantizar las acciones de  tamizaje y  diagnósticos oportuno de Tuberculosis, su respectiva canalización y seguimiento para el  tratamiento personas habitante de calle del Distrito Capital para reducir la mortalidad.</t>
  </si>
  <si>
    <t>Porcentaje en el diseño de la estrategia para garantizar las acciones de  tamizaje y  diagnósticos oportuno de Tuberculosis, su respectiva canalización y seguimiento para el  tratamiento personas habitante de calle del Distrito Capital para reducir la mortalidad.</t>
  </si>
  <si>
    <t>(Sumatoria de fases de diseño de la estrategia para garantizar las acciones de  tamizaje y  diagnósticos oportuno de Tuberculosis / Total de personas habitantes de calle identificadas) x 100</t>
  </si>
  <si>
    <t xml:space="preserve">Prevención y cambios para mejorar la salud de la población </t>
  </si>
  <si>
    <t>A 2024 mantener la tasa de mortalidad por Tuberculosis en menos de 1 caso por 100.000 habitantes en el D.C.</t>
  </si>
  <si>
    <t>En 2020  de acuerdo a la información obtenida del Registro  Individual de Prestación de Servicios de Salud – RIPS, se ideintifican  72 atenciones en Tuberculosis para personas en habitanza en calle.
Además, se avanza en el adaptación de la estrategia flexible y diferencial para el manejo deTuberculosis en habitanza en calle  y se implementa el seguimiento a 9 personas en habitanza en calle</t>
  </si>
  <si>
    <t>2.8</t>
  </si>
  <si>
    <t>Garantizar el 100% de atención a personas habitantes de calle que soliciten atención en  procesos de rehabilitación integral con adicciones, en articulación con la SDIS e IDIPRON.</t>
  </si>
  <si>
    <t>Porcentaje de personas habitantes de calle atendidas en  procesos de rehabilitación integral con adicciones</t>
  </si>
  <si>
    <t xml:space="preserve">(Sumatoria de personas atendidas en procesos de rehabilitación integral con adicciones, en articulación / Total de personas que solicitan procesos de rehabilitación integral con adicciones, en articulación)x 100  </t>
  </si>
  <si>
    <t>1187  Gestión compartida del riesgo y fortalecimiento de la EPS Capital Salud</t>
  </si>
  <si>
    <t>A 2020 iniciar en instituciones adscritas o vinculadas procesos de rehabilitación integral en 800 pacientes con adicciones.</t>
  </si>
  <si>
    <t>Gestionar y realizar seguimiento de atención a personas habitantes de calle que soliciten atención en  procesos de rehabilitación integral con adicciones, en articulación con las entidades SDIS, IDIPRON y SdMujer</t>
  </si>
  <si>
    <t xml:space="preserve">Porcentaje del seguimientos realizados a personas habitantes de calle que iniciaron  procesos de rehabilitación integral con adicciones, </t>
  </si>
  <si>
    <t>(Sumatoria de personas habitantes de calle que soliciten atención a personas habitantes de calle que soliciten atención en  procesos de rehabilitación integral con adicciones, en articulación con las entidades SDIS, IDIPRON y SdMujer / Total de personas habitantes de calle remitidas a través de listado censal ) x 100</t>
  </si>
  <si>
    <t>A 2024 ejecutar un programa de salud mental a través de acciones de atención integral que incluyen la promoción y prevención, consejería e intervención con enfoque comunitario. También el reforzamiento de 2 centros de salud mental actuales y la creación de un nuevo centro especializado con tratamiento diferencial de menores de edad, y la implementación de unidades móviles especializadas. Para la prevención del consumo de sustancias psicoactivas se enfocarán acciones de cuidado y prevención , con énfasis en el control del consumo de sustancias psicoactivas ilegales.  Para la atención de consumidores problemáticos y habituales de sustancias psicoactivas se usarán estrategias de reducción del daño.</t>
  </si>
  <si>
    <t>A 2024 incrementar a 126.000 personas la cobertura de sujetos con intervenciones promocionales y de gestión del riesgo en relación con el consumo problemático de sustancias psicoactivas.</t>
  </si>
  <si>
    <t>En servicio de acogida se atiende a 200 personas en habitanza en calle.</t>
  </si>
  <si>
    <t>2.9</t>
  </si>
  <si>
    <t xml:space="preserve">Incluir a niños, niñas, adolescentes y jóvenes en riesgo de habitar calle, con alta permanencia en calle o en situación de vida en calle en el plan ampliado de inmunizaciòn. </t>
  </si>
  <si>
    <t xml:space="preserve">Porcentaje de niños, niñas, adolescentes y jóvenes en riesgo de habitar calle, con alta permanencia en calle o en situación de vida en calle incluidos en el plan ampliado de inmunización. </t>
  </si>
  <si>
    <t xml:space="preserve">(Sumatoria de niños, niñas, adolescentes y jóvenes en riesgo de habitar calle, con alta permanencia en calle o en situación de vida en calle incluidos en el plan ampliado de inmunización/ Total de  niños, niñas, adolescentes y jóvenes en riesgo de habitar calle, con alta permanencia en calle o en situación de vida en calle identificados para inclusión en el plan ampliado de inmunización. </t>
  </si>
  <si>
    <t>1 Pilar Igualdad de calidad de vida</t>
  </si>
  <si>
    <t>9 Atención integral y eficiente en salud</t>
  </si>
  <si>
    <t>Lograr y mantener coberturas de vacunación iguales o mayores al 95% en todos los biológicos del PAI.</t>
  </si>
  <si>
    <t>Incluir a personas habitantes de calle , en riesgo de habitar calle, con alta permanencia en calle o en situación de vida en calle en el plan ampliado de inmunizaciòn, con énfasis en niños, niñas, adolescentes y jóvenes en riesgo de habitar calle, con alta permanencia en calle o en situación de vida en calle</t>
  </si>
  <si>
    <t>Porcentaje de personas habitantes de calle y  en riesgo de habitar calle, con alta permanencia en calle o en situación de vida en calle en el plan ampliado de inmunizaciòn.</t>
  </si>
  <si>
    <t>(Sumatoria de personas habitantes, en riesgo de habitar calle o en situacion de calle que soliciten atención en  plan de ampliado de inmunización/ Total de personas habitantes de calle y en reisgo de habitar calle identificadas) x 100</t>
  </si>
  <si>
    <t>Salud para la vida y el bienestar</t>
  </si>
  <si>
    <t>A 2024 reducir en un 8% la tasa de mortalidad infantil , implementando planes y acciones de promoción y prevención (entre los que se encuentra el programa ampliado de inmunización PAI y la gestión del riesgo preconcepcional, prenatal y postnatal) de igual forma se fortaleceran acciones para la identificación temprana de posibles casos de meningococo para garantizar la aplicaciónde la vacuna como acción preventiva para su contención</t>
  </si>
  <si>
    <t xml:space="preserve">Infancia imparable </t>
  </si>
  <si>
    <t>Lograr la cobertura sanitaria universal, en particular la protección contra los riesgos financieros, el acceso a servicios de salud esenciales de calidad y el acceso a medicamentos y vacunas seguros, eficaces, asequibles y de calidad para todos</t>
  </si>
  <si>
    <t>Se verifica esquemas de vacunacion a 926 niños, niñas y adolescentes de poblaciones indígena, raizal, ROOM y recicladores  que tienen alta permanencia en calle desarrollando diversas actividades que generan ingresos para sus grupos familiares</t>
  </si>
  <si>
    <t>2.11</t>
  </si>
  <si>
    <t xml:space="preserve">4. Garantía de Derechos Sexuales y Derechos Reproductivos para la población Habitante de Calle y para las personas en riesgo de habitar calle </t>
  </si>
  <si>
    <t xml:space="preserve">Implementación y/o fortalecimiento de las acciones, programas y estrategias que garanticen el acceso, la información y el servicio a los hombres y mujeres Habitantes de la Calle y personas en riesgo de habitar la calle para decidir en relación de sus Derechos sexuales y Derechos reproductivos.  </t>
  </si>
  <si>
    <t>Capacitar auxiliares de enfermería del Proyecto 1108 en derechos a la salud de las mujeres y derechos sexuales y reproductivos</t>
  </si>
  <si>
    <t>Número de auxiliares de enfermería del Proyecto 1108 capacitados(as)</t>
  </si>
  <si>
    <t>Sumatoria  de auxiliares de enfermería del Proyecto 1108 capacitados(as)</t>
  </si>
  <si>
    <t>2.12</t>
  </si>
  <si>
    <t>Realizar  talleres de sensibilización y difusión sobre los derechos sexuales reproductivos, dirigidos a las ciudadanas y ciudadanos habitantes de calle, en los centros Atención del Proyecto 1108</t>
  </si>
  <si>
    <t>Número de talleres desarrollados sobre los derechos sexuales reproductivos</t>
  </si>
  <si>
    <t>Sumatoria de talleres desarrollados sobre los derechos sexuales reproductivos</t>
  </si>
  <si>
    <t>Realizar talleres de sensibilización y difusión sobre los derechos sexuales, reproductivos y de cuidado menstrual dirigidos a mujeres y hombres habitantes de calle,  así como la entrega de insumos absorventes</t>
  </si>
  <si>
    <t>Porcentaje de talleres de sensibilización y difusión sobre los derechos sexuales reproductivos realizados</t>
  </si>
  <si>
    <t># talleres realizados/# de talleres programados*100</t>
  </si>
  <si>
    <t xml:space="preserve"> Atender 9795 ciudadanas y ciudadanos en riesgo y habitantes de calle mediante la mitigación de riesgos y daños asociados al fenómeno de habitabilidad en calle.</t>
  </si>
  <si>
    <t xml:space="preserve">En el marco de los compromisos de la entidad en torno a la implementación de la estrategia de cuidado menstrual para mujeres habitantes de calle, a las ciudadanas habitantes de calle que ingresan a las diferentes modalidades de atención se hace entrega individual de una toalla de baño y un kit de aseo compuesto por  jabón de baño, papel higiénico, cepillo de dientes, champú, desodorante, crema humectante, un juego de ropa interior, toallas higiénicas de acuerdo a la situación particular de cada participante, atendiendo a sus características individuales y orientándolas en el adecuado uso de los elementos destinados para su autocuidado e higiene.
En estas Unidades Operativas las mujeres habitantes de calle cuentan con batería de baños para su realizar su higiene personal y menstrual en condiciones de intimidad, así como para el cambio y desecho de los insumos absorbentes. 
El suministro y entrega de los insumos absorbentes para el cuidado menstrual de las ciudadanas habitantes de calle usuarias de las Unidades Operativas  y sus servicios se ha venido realizando a partir de la entrega de un paquete de toallas higiénicas con 10 unidades y suministros adicionales de acuerdo con las necesidades de cada una de ellas, en razón a su flujo menstrual y el tiempo de duración del mismo. Los insumos absorbentes se continúan entregando con el diligenciamiento de un formato institucional “Formato de entrega de elementos de aseo personal  FOR-PSS-119”, que permite el seguimiento cuantitativo del consumo y la verificación de su entrega.
El proceso de formación a las ciudadanas habitantes de calle se continuó realizando en las Unidades Operativas y estrategias del proyecto 7757 “Implementación de estrategias y servicios integrales para el abordaje del fenómeno de habitabilidad de calle en Bogotá”, conducidas por profesionales del área de psicología en el Centro de Alta dependencia Funcional y por las auxiliares de enfermería en los Hogares de Paso y las Comunidades de Vida. La duración de los talleres oscila entre una hora a dos horas. Las temáticas abordadas en los talleres son las siguientes:
• Identificación y reconocimiento del ciclo menstrual como evento natural y normal en las mujeres.
• Importancia del autocuidado e higiene personal durante el periodo menstrual.
• Resignificación de mitos y creencias asociados a la menstruación.
• Reconocimiento de los elementos de higiene personal adecuados para la zona
• genital.
• Establecimiento de hábitos adecuados para la higiene íntima, ropa interior y el uso
• de las toallas higiénicas durante el periodo menstrual.
• Efectos negativos del uso de algunos elementos nocivos para la salud utilizados
• para la recolección del ciclo menstrual.
• La importancia de la citología y el autoexamen de seno como medidas preventivas en temas de salud.
• Las infecciones vaginales, el uso del preservativo como protección ante las ITS y
métodos de anticoncepción.
Desde abordaje en calle se realiza la atención en cuidado menstrual en el marco de las jornadas móviles de autocuidado y escucha activa, cuyo objetivo se define a continuación:
Las jornadas móviles de autocuidado y escucha activa se fundamentan en la eliminación de las barreras de acceso a servicios básicos, acercando esta oferta al territorio específico donde se ubica la población habitante de calle, lo cual busca avanzar en la restitución de sus derechos. Para su desarrollo se contempla el acceso a servicios básicos como la entrega de implementos de aseo personal, peluquería, apoyo alimentario y en general todos los aspectos relacionados con el cuidado de sí mismo. Para ello se cuenta con una estructura acorde a la dignidad de cualquier ser humano. Con respecto a la entrega de implementos para el cuidado menstrual, esto se hace por parte de la auxiliar de enfermería, a todas aquellas personas con experiencias menstruales que lo soliciten, igualmente se brinda un espacio de escucha y reflexión sobre el autocuidado.  </t>
  </si>
  <si>
    <t>Dado que el presupuesto programado corresponde al global del la meta del proyecto de inversión, no es posible especificar el presupuesto ejecutado, correspondiente al desarrollo de la acción.
Por otra parte, si bien se habia programado el desarrollo 4 talleres durante el II semestre de 2020, se implementaron 22 talleres en las diversas modalidades de atención dada la acogida que tuvieron las temáticas incluidas de parte de la población habitante de calle, la mayoria de talleres fueron realizados en las modalidades de atención en donde se promieven de forma muy especial el desarrollo de procesos de desarrollo personal que implican cambios significativos en los proyectos de vida de las mujeres habitantes de calle (Centro de Atención Transitoria y Comunidades de vida). Para la programación del desarrollo de esta actividad en la vigencia 2021 se sugiere tener en cuenta como linea base el número de talleres realizados en el II semestre 2020.</t>
  </si>
  <si>
    <t>3.1</t>
  </si>
  <si>
    <t xml:space="preserve">3.Componente de Seguridad Humana y Convivencia Ciudadana. </t>
  </si>
  <si>
    <t>1. Generación de conocimiento para la comprensión de los conflictos relacionados con el fenómeno de la habitabilidad en calle.</t>
  </si>
  <si>
    <t>Desarrollar, consolidar, analizar y difundir la información que describa territorial y diferencialmente los conflictos y situaciones que vulneran la integridad física, psicológica y moral de las personas en riesgo de habitar la calle, con alta permanencia en calle, de los Ciudadanos y Ciudadanas Habitantes de Calle, y de la comunidad en general vinculada al Fenómeno.</t>
  </si>
  <si>
    <t xml:space="preserve">Realizar un  estudio sobre delitos, violencias y conflictividades  de personas habitantes de calle.                                            
</t>
  </si>
  <si>
    <t>Seguridad, Convivencia y Justicia</t>
  </si>
  <si>
    <t>Secretaría Distrital de Seguridad, Convivencia y Justicia</t>
  </si>
  <si>
    <t>María Mercedes Córdoba Barbosa
Luis Guillermo Oyuela</t>
  </si>
  <si>
    <t xml:space="preserve">
3779595
1131</t>
  </si>
  <si>
    <t xml:space="preserve">mmcordoba@scj.gov.co
luis.oyuela@scj.gov.co
  </t>
  </si>
  <si>
    <t xml:space="preserve">Un estudio sobre delitos, violencias y conflictividades  de personas habitantes de calle.                                                    
</t>
  </si>
  <si>
    <t>_03_Pilar_Construcción_de_Comunidad_y_Cultura_Ciudadana</t>
  </si>
  <si>
    <t>_19_Seguridad_y_convivencia_para_todos</t>
  </si>
  <si>
    <t>_148_Seguridad_y_convivencia_para_Bogotá</t>
  </si>
  <si>
    <t>Prevención y Control del Delito en el Distrito Capital</t>
  </si>
  <si>
    <t>Elaborar 20 documentos de política pública que involucren la utilización de métodos cuantitativos, geoestadísticos y cualitativos de investigación para respaldar con evidencia empírica el proceso de toma de decisiones.</t>
  </si>
  <si>
    <t>3.2</t>
  </si>
  <si>
    <t>Realizar reportes por parte de los equipos territoriales sobre incidentes de seguridad y convivencia con habitantes de calle en el Sistema de indicadores de la Secretaría de Seguridad, Convivencia y Justicia "Tinguas"</t>
  </si>
  <si>
    <t xml:space="preserve">Juan Diego León Castro - Juan Manuel Benjumea Garcia </t>
  </si>
  <si>
    <t>3132304313 - 3502625834</t>
  </si>
  <si>
    <t>juan.castro@scj.gov.co - juan.benjumea@scj.gov.co</t>
  </si>
  <si>
    <t>Número de reportes realizados por parte de los equipos territoriales sobre incidentes de seguridad y convivencia con habitantes de calle</t>
  </si>
  <si>
    <t>Sumatoria de reportes realizados por parte de los equipos territoriales sobre incidentes de seguridad y convivencia con habitantes de calle</t>
  </si>
  <si>
    <t>33.3%</t>
  </si>
  <si>
    <t>Implementar 100% la Dirección de Análisis de Información para la toma de decisiones</t>
  </si>
  <si>
    <t>Realizar reportes por parte de los equipos territoriales sobre incidentes de seguridad y convivencia con habitantes de calle en el Sistema de indicadores de la Secretaría de Seguridad, Convivencia y Justicia  "Progressus"</t>
  </si>
  <si>
    <t>3 Inspirar confianza y legitimidad para vivir sin miedo y ser epicentro de cultura ciudadana, paz y reconciliación.</t>
  </si>
  <si>
    <t xml:space="preserve">21 Fomentar la autorregulación, regulación mutua, la concertación y el dialogo social generando confianza y convivencia entre la ciudadanía y entre esta y las instituciones </t>
  </si>
  <si>
    <t>46 Conciencia y cultura ciudadana para la seguridad, la convivencia y la construcción de confianza</t>
  </si>
  <si>
    <t>Diseñar e implementar al 100% una (1) estrategia de sensibilización y mitigación del riesgo para la ciudad, con énfasis en las poblaciones en alto riesgo</t>
  </si>
  <si>
    <t>Consolidación de una ciudadanía transformadora para la convivencia y la seguridad en Bogotá D.C.</t>
  </si>
  <si>
    <t>Diseñar e implementar el  de una estrategia  de sensibilización y mitigación del riesgo para la ciudad  de sensibilización y mitigación del riesgo para la ciudad, con énfasis en las poblaciones en alto riesgo</t>
  </si>
  <si>
    <t>0.43%</t>
  </si>
  <si>
    <t>3.3</t>
  </si>
  <si>
    <t>Incluir en la encuesta Bienal de Cultura una pregunta  relacionada con las percepción ciudadana en materia de seguridad y el fenómeno de habitabilidad en calle.</t>
  </si>
  <si>
    <t>Clara Tatiana Zapata Carrillo
Alberto Sánchez
Andrea Ardila
Nathalie Pabón</t>
  </si>
  <si>
    <t>3214765915
3779595</t>
  </si>
  <si>
    <t xml:space="preserve">clara.zapata@scj.gov.co
alberto.sanchez@scj.gov.co
andrea.ardila@scj.gov.co
  </t>
  </si>
  <si>
    <t>Pregunta incluida en la encuesta Bienal de cultura sobre la percepción ciudadana en materia de seguridad y el fenómeno de habitabilidad en calle.</t>
  </si>
  <si>
    <t>3.4</t>
  </si>
  <si>
    <t>2. Acciones de convivencia pacífica entre los habitantes de calle y la comunidad en general</t>
  </si>
  <si>
    <t>Realizar estrategias que contribuyan a la convivencia pacífica entre la población habitante de la calle y los demás habitantes de la ciudad a partir de acciones que promuevan el reconocimiento del otro como sujeto de Derechos, y de la generación de procesos de mutuo respeto y tolerancia, de la comunidad en general para con las y los Habitantes de Calle como de éstos hacia los demás habitantes de la ciudad.</t>
  </si>
  <si>
    <t>Informar a la ciudadanía sobre las acciones de transformación del fenómeno de habitabilidad en calle en el marco de las acciones desarrolladas con relación a la implementación de la Política Pública Distrital para el fenómeno de Habitabilidad en calle.</t>
  </si>
  <si>
    <t>260 Canal Capital</t>
  </si>
  <si>
    <t>Porcentaje de difusiones realizadas sobre las acciones de transformación del fenómeno de habitabilidad en calle en el marco de las acciones desarrolladas con relación a la implementación de la Política Pública Distrital para el fenómeno de Habitabilidad en calle.</t>
  </si>
  <si>
    <t>(Sumatoria de  difusiones realizadas sobre las acciones de transformación del fenómeno de habitabilidad en calle en el marco de las acciones desarrolladas con relación a la implementación de la Política Pública Distrital para el fenómeno de Habitabilidad en calle/ Tota de difusiones solicitadas  con relación a la implementación de la Política Pública Distrital para el fenómeno de Habitabilidad en calle)X100</t>
  </si>
  <si>
    <t>3.5</t>
  </si>
  <si>
    <t xml:space="preserve">Fortalecer Frentes Locales de Seguridad que tengan relación con el fenómeno de habitabilidad en calle
</t>
  </si>
  <si>
    <t>Número de mesas de acompañamiento realizadas en los espacios de trabajo con Frentes Locales de Seguridad sobre el fenómeno de habitabilidad en calle</t>
  </si>
  <si>
    <t>sumatoria de  mesas de acompañamiento realizadas en los espacios de trabajo con Frentes Locales de Seguridad sobre el fenómeno de habitabilidad en calle</t>
  </si>
  <si>
    <t>Implementar 100% una estrategia de control por medio del fortalecimiento de la investigación judicial y criminal de delitos priorizados y el fortalecimiento de la gestión de las entidades de seguridad.</t>
  </si>
  <si>
    <t>Sumatoria de  mesas de acompañamiento realizadas en los espacios de trabajo con Frentes Locales de Seguridad sobre el fenómeno de habitabilidad en calle</t>
  </si>
  <si>
    <t>3.6</t>
  </si>
  <si>
    <t>Diseñar e Implementar el Protocolo de acompañamiento  en seguridad y convivencia para equipos territoriales del Distrito</t>
  </si>
  <si>
    <t>Porcentaje de Diseño e Implementación del Protocolo de acompañamiento  en seguridad y convivencia para equipos territoriales del Distrito</t>
  </si>
  <si>
    <t>(Sumatoria de fases ejecutadas /fases programadas) x 100% 
Diseño del Protocolo (30%)
Protocolo en Implementación (70%)</t>
  </si>
  <si>
    <t>3.7</t>
  </si>
  <si>
    <t xml:space="preserve">Implementar el Protocolo de seguridad en entornos escolares definido y aprobado por el comité de Convivencia Escolar, el cual incluye temáticas de personas habitantes de calle.
</t>
  </si>
  <si>
    <t xml:space="preserve"> Protocolo de seguridad en entornos escolares definido y aprobado por el comité de Convivencia Escolar, el cual incluye temáticas de personas habitantes de calle Implementado.
</t>
  </si>
  <si>
    <t>3.8</t>
  </si>
  <si>
    <t>Implementar el Protocolo en lugares concentración de habitantes de calle asociadas con la venta y consumo colectivo de drogas.</t>
  </si>
  <si>
    <t>Ximena Ardila
Andrea Ardila</t>
  </si>
  <si>
    <t>315 8295876</t>
  </si>
  <si>
    <t xml:space="preserve">ximena.ayala@scj.gov.co 
andrea.ardila@scj.gov.co
  </t>
  </si>
  <si>
    <t xml:space="preserve"> Protocolo en lugares concentración de habitantes de calle asociadas con la venta y consumo colectivo de drogas implementado.</t>
  </si>
  <si>
    <t>3.9</t>
  </si>
  <si>
    <t>3. Acciones para la protección de la vida y el acceso a la justicia de las Ciudadanas y los Ciudadanos Habitantes de Calle.</t>
  </si>
  <si>
    <t xml:space="preserve">Implementar en territorios de alta complejidad una estrategia encaminada a debilitar las estructuras delincuenciales dedicadas al microtráfico que involucra a las personas habitantes de calle.       </t>
  </si>
  <si>
    <t xml:space="preserve">Porcentaje de territorio de alta complejidad en los que se ha implementado una estrategia  encaminada a debilitar las estructuras delincuenciales dedicadas al microtráfico que involucra a las personas habitantes de calle.                    </t>
  </si>
  <si>
    <t xml:space="preserve">(Sumatoria de territorios de alta complejidad en los que se ha implementado la estrategia encaminada a debilitar las estructuras delincuenciales dedicadas al microtráfico que involucra a las personas habitantes de calle/ Total de territorios de alta complejidad del Distrito priorizados) *100         </t>
  </si>
  <si>
    <t>3.10</t>
  </si>
  <si>
    <t xml:space="preserve">Adelantar acciones territoriales para garantizar la protección de la vida y el acceso a la justicia de las Ciudadanas y Ciudadanos Habitantes de Calle, con el fin de disminuir el impacto de los diferentes tipos de violencia en su integridad física, psicológica y moral, desde un enfoque diferencial y de género. </t>
  </si>
  <si>
    <t>Definir y diseñar un (1) estudio jurídico pertinente, en relación con el fenómeno de habitabilidad en calle en el Distrito.</t>
  </si>
  <si>
    <t>Gestión Jurídica</t>
  </si>
  <si>
    <t>136 Secretaría Jurídica Distrital</t>
  </si>
  <si>
    <t>Miguel Granados
Zulma Rojas</t>
  </si>
  <si>
    <t>321 4154879
3813000 Ext. 1783</t>
  </si>
  <si>
    <t>magranados@secretariajuridica.gov.co
zrojas@secretariajuridica.gov.co</t>
  </si>
  <si>
    <t>Nùmero de estudios jurídico en relación con el fenómeno de habitabilidad en calle en el Distrito, desarrollado</t>
  </si>
  <si>
    <t>Sumatoria de estudios jurídicos en relación con el fenómeno de habitabilidad en calle en el Distrito, desarrollado</t>
  </si>
  <si>
    <t>07 Eje transversal Gobierno legítimo, fortalecimiento local y eficiencia</t>
  </si>
  <si>
    <t>43 Modernización institucional</t>
  </si>
  <si>
    <t>7501 Implementación y fortalecimiento de la Gerencia Jurídica Transversal para una Bogotá eficiente y Mejor
para Todos</t>
  </si>
  <si>
    <t>Realizar  20.00 Estudios Jurídicos en temas de impacto e interés para el Distrito Capital</t>
  </si>
  <si>
    <t>3.11</t>
  </si>
  <si>
    <t>Involucrar el 100% de  abogados(as) que trabajan en temas relacionados con el fenómeno de habitabilidad en calle en el Distrito, en "Centros de estudio"  de temas juridicos asociados al fenómeno de habitabilidad en calle.</t>
  </si>
  <si>
    <t>Sergio Pinillos Cabrales</t>
  </si>
  <si>
    <t>3813000 Ext. 1783</t>
  </si>
  <si>
    <t>spinillosc@secretarijuridica.gov.co
zrojas@secretariajuridica.gov.co</t>
  </si>
  <si>
    <t>Porcentaje de  abogados(as) que trabajan en temas relacionados con el fenómeno de habitabilidad en calle del Distrito que participan en "Centros de estudio"  de temas juridicos asociados al fenómeno de habitabilidad en calle.</t>
  </si>
  <si>
    <t>(Sumatoria de  abogados(as) que trabajan en temas relacionados con el fenómeno de habitabilidad en calle del Distrito que participan en "Centros de estudio"  de temas juridicos asociados al fenómeno de habitabilidad en calle/Total de  abogados(as) que trabajan en temas relacionados con el fenómeno de habitabilidad en calle del Distrito convocados a los Centros de EStudio)x100 )</t>
  </si>
  <si>
    <t xml:space="preserve">Llevar a cabo   46.00 eventos de orientación jurídica.
 </t>
  </si>
  <si>
    <t>Realizar una jornada de orientación jurídica virtual, sobre el fenómeno de  habitabilidad en calle en el Distrito.</t>
  </si>
  <si>
    <t># Jornadas de Orientación jurídica virtual</t>
  </si>
  <si>
    <t>Sumatoria de jornadas de orientación jurídica virtual</t>
  </si>
  <si>
    <t>Construir Bogotá Región
con gobierno abierto,
transparente y
ciudadanía consciente</t>
  </si>
  <si>
    <t>Incrementar la efectividad de la gestión pública distrital y local.</t>
  </si>
  <si>
    <t xml:space="preserve">Gestión Pública Efectiva </t>
  </si>
  <si>
    <t>Fortalecer la gestión jurídica distrital,
con niveles de eficiencia del 89% en el
Distrito Capital</t>
  </si>
  <si>
    <t>Fortalecimiento de la Gestión Jurídica Pública del Distrito Capital Bogotá</t>
  </si>
  <si>
    <t>Lograr un nivel de eficiencia del 89% de la gstión jurídica en el Distrito Capital</t>
  </si>
  <si>
    <t>3.12</t>
  </si>
  <si>
    <t>Brindar atención a mujeres habitantes de calle  en ejercicio de prostitución en Casa de Todas</t>
  </si>
  <si>
    <t>Natalia Acevedo Guerrero/Yenny Marcela Salazar Barreto/</t>
  </si>
  <si>
    <t xml:space="preserve"> nacevedo@sdmujer.gov.co/Ysalazar@sdmujer.gov.co</t>
  </si>
  <si>
    <t>Porcentaje de mujeres habitantes de calle  en ejercicio de prostitución  atendidas en la Casa de Todas</t>
  </si>
  <si>
    <t>Sumatoria de mujeres habitantes de calle en ejercicio de prostitución atendidas en Casa de Todas / Total de mujeres habitantes de calle en ejercicio de prostitución que solicitan atención en Casa de Todas) x 100</t>
  </si>
  <si>
    <t>Operar 2 Casas de Todas  Para la Atención Integral  a mujeres en ejercicio de prostitución</t>
  </si>
  <si>
    <t>3.13</t>
  </si>
  <si>
    <t xml:space="preserve">Incorporar acciones de prevención de violencias para mujeres habitantes de calle en  los Planes locales de seguridad </t>
  </si>
  <si>
    <t>Porcentaje de planes locales de seguridad que cuentan con acciones  de prevención de violencias  para mujeres habitantes de calle.</t>
  </si>
  <si>
    <t>(Sumatoria  de planes locales de seguridad que cuentan con acciones  de prevención de violencias  para mujeres habitantes de calle/ Total de Planes locales de seguridad de las localidades priorizadas)x100
Localidades: Engativá, Santafé y Candelaria, Mártires y Puente Aranda.</t>
  </si>
  <si>
    <t xml:space="preserve">
03 Construcción de comunidad y cultura ciudadana
</t>
  </si>
  <si>
    <t xml:space="preserve"> 20 Fortalecimiento del Sistema de Protección Integral a Mujeres Víctimas de Violencia - SOFIA
 </t>
  </si>
  <si>
    <t xml:space="preserve"> 1068 Bogotá territorio seguro y sin violencias contra las mujeres</t>
  </si>
  <si>
    <t>Implementar 20 Planes locales de  seguridad para las mujeres  a través de las dinámicas de acciones</t>
  </si>
  <si>
    <t>3.14</t>
  </si>
  <si>
    <t>Informar a mujeres habitantes de calle en sus diferencias y diversidades acerca de las rutas de atención en violencias en centros de atención de la SDIS.</t>
  </si>
  <si>
    <t xml:space="preserve">Porcentaje de mujeres habitantes de calle sus diferencias y diversidades informadas en la ruta de atención de violencias en centros de atención de la SDIS. </t>
  </si>
  <si>
    <t>(Sumatoria de mujeres habitantes de calle en sus diferencias y diversidades informadas en la ruta de atención de violencias en centros de atención de la SDIS/ Total de mujeres habitantes de calle en centros de atención de la SDIS que quisieron participar . ) X100</t>
  </si>
  <si>
    <t>4.9</t>
  </si>
  <si>
    <t>4. Componente de Generación de Ingresos, Responsabilidad Social Empresarial y Formación para el Trabajo.</t>
  </si>
  <si>
    <t>6.Promoción de la autonomía y la participación económica de las Ciudadanas y los Ciudadanos Habitantes de Calle en la cadena del reciclaje del Distrito Capital</t>
  </si>
  <si>
    <t xml:space="preserve">Promover la autonomía y la participación económica de Ciudadanas y Ciudadanos Habitantes de Calle dedicadas al reciclaje, a partir de la formación de capacidades y la organización y formalización de la Industria del Reciclaje en las localidades del Distrito Capital, que conlleven a su participación en los beneficios económicos, al mejoramiento de su calidad de vida y de su relación con el resto de la ciudadanía en los territorios sociales de la Ciudad de Bogotá. </t>
  </si>
  <si>
    <t>Atender solicitudes realizadas a los habitantes de calle para la inclusión en el registro único de recicladores-RURO.</t>
  </si>
  <si>
    <t>Porcentaje de  solicitudes de Habitantes de Calle  incluidas en el Registro Único de Recicladores de Oficio - RURO</t>
  </si>
  <si>
    <t xml:space="preserve">(Sumatorria de numero de ciudadanos habitantes de calle incluidos en el RURO/ Total de ciudadanos habitantes de calle que cumplen con los criterios para ser incluidos en el RURO)*100 </t>
  </si>
  <si>
    <t xml:space="preserve">
02 Pilar   Democracia urbana
</t>
  </si>
  <si>
    <t xml:space="preserve"> 1109 Manejo integral de residuos sólidos en el Distrito Capital y la Región
</t>
  </si>
  <si>
    <t>Formular e implementar un proyecto de capacitación para la formalización a la poblacion recicladora de oficio</t>
  </si>
  <si>
    <t>Atender solicitudes realizadas a los habitantes de calle para la inclusión en el registro único de recicladores-RURO para su formalización</t>
  </si>
  <si>
    <t>Porcentaje de   Habitantes de Calle  incluidos en el Registro Único de Recicladores de Oficio - RURO</t>
  </si>
  <si>
    <t xml:space="preserve">(Sumatoria de numero de ciudadanos habitantes de calle incluidos en el RURO/ Total de ciudadanos habitantes de calle que cumplen con los criterios para ser incluidos en el RURO)*100 </t>
  </si>
  <si>
    <t>Cambiar nuestros hábitos de vida para reverdecer a Bogotá y adaptarnos y mitigar la crisis climática.</t>
  </si>
  <si>
    <t>Aumentar la separación en la fuente, reciclaje, reutilización y la adecuada disposición final de los residuos de la ciudad.</t>
  </si>
  <si>
    <t>Ecoeficiencia, reciclaje, manejo de residuos e inclusión de la población recicladora</t>
  </si>
  <si>
    <t>Lograr un 10% de aprovechamiento de residuos solidos</t>
  </si>
  <si>
    <t>Transformación Gestión Integral de residuos hacia una cultura de aprovechamiento y valorización de residuos en el D.C.</t>
  </si>
  <si>
    <t>Contribuir a la formalización del 100% de la población recicladora registradas en RURO (Registro Único de Recicladores) y el fortalecimiento de las organizaciones de recicladores en el registro RUOR (Registro único de organizaciones de recicladores).</t>
  </si>
  <si>
    <t xml:space="preserve">Fueron incluidos al RURO 7 habitantes de calle durante el segundo semestre de 2020, previa verificación del cumplimiento de los requisitos establecidos para tal fin.
</t>
  </si>
  <si>
    <t>Los recursos ejecutados obedecen a la contratación de los gestores sociales de la Subdirección de Aprovechamiento; no obstante, es de aclarar que las obligaciones de este personal no son exclusivas para el cumplimiento de las acciones de la PPDFHC, si no también al desarrollo de las demás políticas donde la entidad tiene implicación y de  las actividades propias de gestión social derivadas de la misión de la Entidad con relación al servicio de aprovechamiento de residuos.</t>
  </si>
  <si>
    <t>4.7</t>
  </si>
  <si>
    <t>4. Formación para el trabajo y empleabilidad de las Ciudadanas y los Ciudadanos Habitantes de Calle.</t>
  </si>
  <si>
    <t>Promover competencias laborales y el desarrollo de capacidades a partir de la formación para el trabajo, para así lograr la empleabilidad de Ciudadanas y Ciudadanos Habitantes de Calle, por intermedio de la Agencia Pública de Empleo y la conformación de alianzas estratégicas con los sectores público y privado, para su inclusión económica y social.</t>
  </si>
  <si>
    <t xml:space="preserve">Formar personas que superaron la Habitabilidad en Calle en competencias blandas y transversales por medio de la Agencia Pública de Gestión y Colocación del Distrito
</t>
  </si>
  <si>
    <t>Desarrollo Económico, Industria y Turismo</t>
  </si>
  <si>
    <t>117 Secretaría Distrital de Desarrollo Económico</t>
  </si>
  <si>
    <t xml:space="preserve">Andres Hernando Rodriguez
Diana Lucia Patron 
</t>
  </si>
  <si>
    <t xml:space="preserve">3134635141
3188603630
</t>
  </si>
  <si>
    <t>ahrodriguez@desarrolloeconomico.gov.co
dpatron@desarrolloeconomico.gov.co</t>
  </si>
  <si>
    <t xml:space="preserve">Porcentaje de personas que superaron la Habitabilidad en Calle formadas en competencias blandas y transversales por medio de la Agencia Pública de Gestión y Colocación del Distrito
</t>
  </si>
  <si>
    <r>
      <t>(Sumatoria de personas que superaron la Habitabilidad en Calle formadas en competencias blandas y transversales por medio de la Agencia Pública de Gestión y Colocación del Distrito/</t>
    </r>
    <r>
      <rPr>
        <sz val="10"/>
        <rFont val="Calibri Light"/>
        <family val="2"/>
      </rPr>
      <t>Total de personas referenciadas desde los Centros de Atencion del proyecto 1108 de la SDIS y que cumplen con los requisitos) x 100</t>
    </r>
  </si>
  <si>
    <t>05 Eje transversal Desarrollo económico basado en el conocimiento</t>
  </si>
  <si>
    <t>32 Generar alternativas de ingreso y empleo de mejor calidad</t>
  </si>
  <si>
    <t>1023  Potenciar el trabajo decente en la ciudad</t>
  </si>
  <si>
    <t>Formar 26,140 personas en competencias blandas y transversales por medio de
la Agencia Pública de Gestión y Colocación del Distrito</t>
  </si>
  <si>
    <t>4.1</t>
  </si>
  <si>
    <t>5. Desarrollo de oportunidades para el empleo de las Ciudadanas y los Ciudadanos Habitantes de Calle.</t>
  </si>
  <si>
    <t>Promover, capacidades y condiciones que le permitan visualizar el trabajo como escenario para su bienestar y acción creativa y de transformación, tanto en el espacio doméstico como en el espacio público, que permita el intercambio de potencialidades y aprendizajes, además de ser el camino para la satisfacción de las necesidades.</t>
  </si>
  <si>
    <t xml:space="preserve">Diseñar e implementar una Ruta de Inclusión Económica para Personas que superaron la Habitabilidad en Calle para su vinculación laboral a través de los diferentes procesos de intermediación.
</t>
  </si>
  <si>
    <t xml:space="preserve"> Porcentaje de diseño e implementación de la Ruta de Inclusión Económica para Personas que superaron la Habitabilidad en Calle para su vinculación laboral a través de los diferentes procesos de intermediación 
</t>
  </si>
  <si>
    <t>(Sumatoria de fases de diseño e implementaciónde la Ruta de Inclusión Económica para Personas que superaron la Habitabilidad en Calle para su vinculación laboral a través de los diferentes procesos de intermediación  ejecutadas/Total de fases de diseño e implementación de ruta de atención economica programadas) x 100
Porcentaje de diseño (50%)
Porcentaje de implementación (50%)</t>
  </si>
  <si>
    <t xml:space="preserve">
05 Eje transversal Desarrollo económico basado en el conocimiento
</t>
  </si>
  <si>
    <t>Vincular 5,564 personas laboralmente a través de los diferentes procesos de
intermediación</t>
  </si>
  <si>
    <t>4.2</t>
  </si>
  <si>
    <t xml:space="preserve">Atender al 100% de las  personas que superaron la Habitabilidad en Calle para acceder a oportunidades de vinculación laboral a través de los diferentes procesos de intermediación.
</t>
  </si>
  <si>
    <t>ahrodriguez@desarrolloeconomico.gov.co 
dpatron@desarrolloeconomico.gov.co</t>
  </si>
  <si>
    <t xml:space="preserve">Porcentaje de personas atendidas  que superaron el fenómeno de habitabilidad en calle personas  para acceder a oportunidades de vinculación laboral a través de los diferentes procesos de intermediación.
</t>
  </si>
  <si>
    <t xml:space="preserve">(Sumatoria de personas atendidas  que superaron el fenómeno de habitabilidad en calle para acceder a oportunidades de vinculación laboral a través de los diferentes procesos de intermediación/ Total de  personas   que superaron el fenomeno de habitabilidad en calle y que cumplen con los requisitos para acceder a oportunidades de vinculación laboral a través de los diferentes procesos de intermediación)*100
</t>
  </si>
  <si>
    <t xml:space="preserve">Atender al 100% de las personas habitantes de calle en procesos de inclusión social, en los diferentes procesos de intermediación laboral de la Agencia Pública de Gestión y Colocación del Distrito </t>
  </si>
  <si>
    <t xml:space="preserve">Porcentaje de personas habitantes de calle en procesos de inclusión social remitidos por Integración social, atendidas en los diferentes procesos de intermediación laboral de la Agencia Pública de Gestión y Colocación del Distrito. 
</t>
  </si>
  <si>
    <t xml:space="preserve">(Sumatoria de personas habitantes de calle en proceso de inclusión social  atendidas en procesos de intermediación laboral de la Agencia Pública de Gestión y Colocación del Distrito /Total de personas referenciadas desde los Centros de Atención de la SDIS que cumplen los criterios para ser remitidos a procesos de intermediación laboral )x 100 
</t>
  </si>
  <si>
    <t>Aumentar la inclusión productiva y el acceso a las economías de aglomeración con emprendimiento y empleabilidad con enfoque poblacional-diferencial, territorial y de género</t>
  </si>
  <si>
    <t>Cierre de brechas para la inclusión productiva urbano rural</t>
  </si>
  <si>
    <t>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</si>
  <si>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Mejoramiento del empleo incluyente y pertinente en Bogotá</t>
  </si>
  <si>
    <t>Es importante resaltar que en el segundo semestre de 2020 no se recibio poblacion habitante de calle referenciada de los centros de atención de la SDIS, para ser intervenida a partir de la ruta de empleo de la Agencia Publica de Gestión y Colocación del Distrito.</t>
  </si>
  <si>
    <t>El presupuesto corresponde al global programado para la meta durante segundo semestre de 2020, por lo cual la acción no tiene un presupuesto específico programado para esta población diferencial.
Es importante resaltar que en el segundo semestre del año 2020 no se recibio poblacion habitante de calle referenciadas desde los centros de atención de la SDIS para ser intervenida a partir de la ruta de empleo de la Agencia Publica de Gestión y Colocación del Distrito.
Los servicios de la agencia pública están disponibles para la población en cuanto se requieran los servicios.</t>
  </si>
  <si>
    <t>4.3</t>
  </si>
  <si>
    <t>Remitir personas que superaron la Habitabilidad en Calle  formadas y certificadas a través de la Agencia de Empleo para acceder a oportunidades de vinculación laboral  con el fin de fortalecer su sostenibilidad económica.</t>
  </si>
  <si>
    <t xml:space="preserve">Porcentaje de personas que superaron la Habitabilidad en Calle  formadas y certificadas remitidas a través de la Agencia de Empleo para acceder a oportunidades de vinculación laboral  con el fin de fortalecer su sostenibilidad económica.
</t>
  </si>
  <si>
    <r>
      <t xml:space="preserve">(Sumatoria de personas que superaron la Habitabilidad en Calle formadas y certificadas, remitidas a través de la Agencia de Empleo para acceder a oportunidades de vinculación laboral  con el fin de fortalecer su sostenibilidad económica/ </t>
    </r>
    <r>
      <rPr>
        <sz val="10"/>
        <rFont val="Calibri Light"/>
        <family val="2"/>
      </rPr>
      <t>Total de personas  atendidas, formadas y certificadas remitidas a través de la Agencia de Empleo para acceder a oportunidades de vinculación laboral  con el fin de fortalecer su sostenibilidad económica  ) * 100</t>
    </r>
  </si>
  <si>
    <t>Remitir 8,528 personas formadas y certificadas por la Agencia a empleadores</t>
  </si>
  <si>
    <t>4.10</t>
  </si>
  <si>
    <t xml:space="preserve">Brindar asesoría a la población habitante o ex habitante de calle que demande la atención al programa de Formación para el Trabajo, intermediación laboral, Certificación por Competencias Laborales, la atención al programa de Emprendimiento y Empresarismo.      </t>
  </si>
  <si>
    <t xml:space="preserve">N.A </t>
  </si>
  <si>
    <t>Servicio Nacional de Aprendizaje - SENA</t>
  </si>
  <si>
    <t>Manuel Fernando Díaz Aldana / Yenevi Carlene Rutto Ortega</t>
  </si>
  <si>
    <t>3152989066 - 5461600 extensión 14487</t>
  </si>
  <si>
    <t>mdiaza@sena.edu.co  - ycruttoo@sena.edu.co</t>
  </si>
  <si>
    <t>Ciudadano/a remitido/a y atención brindada a personas remitidas a los diferentes programas SENA</t>
  </si>
  <si>
    <t>Sumatoria de ciudadanos/as atendidos/as en los diferentes programas del SENA
o
(Sumatoria de  ciudadanos/as atendidos/as en los diferentes programas del SENA/Total de  ciudadanos/as remitidos a los diferentes programas del SENA y que cumplian con los requisitos de los programas)*100</t>
  </si>
  <si>
    <t xml:space="preserve">Atender al 100% de la población que demande la atención de los servicios SENA a través de la ruta interna  para habitante o ex habitante de calle  </t>
  </si>
  <si>
    <t>5.1</t>
  </si>
  <si>
    <t>5.Componente  de Movilización Ciudadana y Redes de Apoyo Social</t>
  </si>
  <si>
    <t>2. Fortalecimiento y Promoción de una Ciudadanía Activa de la Población Habitante de Calle</t>
  </si>
  <si>
    <t>Garantizar la participación de ciudadanos(as) habitantes de calle, personas en proceso de superación de habitabilidad en calle de los Centros de atención de la Secretaría Distrital de Integración Social e IDIRPON, o del componente de Enlace Social y seguimiento del Proyecto 1108 de SDIS en el proceso de formulación de la política pública de Cultura Ciudadana.</t>
  </si>
  <si>
    <t>Ciudadanos(as) habitantes de calle, personas en proceso de superación de habitabilidad en calle de los Centros de atención de la Secretaría Distrital de Integración Social e IDIRPON, o del componente de Enlace Social y seguimiento del Proyecto 1108 de SDIS en el proceso de formulación de la política pública de Cultura Ciudadana</t>
  </si>
  <si>
    <t xml:space="preserve">Sumatoria de Ciudadanos(as) habitantes de calle, personas en proceso de superación de habitabilidad en calle de los Centros de atención de la Secretaría Distrital de Integración Social e IDIRPON, o del componente de Enlace Social y seguimiento del Proyecto 1108 de SDIS que participaron en la formulación 
</t>
  </si>
  <si>
    <t>987 Saberes sociales para la cultura ciudadana y la transformación cultural</t>
  </si>
  <si>
    <t>Formular e implementar  1.00 Política Pública de Cultura Ciudadana.</t>
  </si>
  <si>
    <t>5.2</t>
  </si>
  <si>
    <t>1. Caracterizar organizaciones sociales, comunitarias y comunales para identificar quienes de ellas tienen como población objetivo ciudadanos habitantes de calle.</t>
  </si>
  <si>
    <t>220 Instituto Distrital de la Participación y Acción Comunal</t>
  </si>
  <si>
    <t xml:space="preserve">Ana María Almario Dreszer (Subdirectora de Fortalecimiento de la Organización Social)                            Natalia Lucía Salamanca Díaz (Referente de la política) </t>
  </si>
  <si>
    <t>aalmario@participacionbogota.gov.co                                     nsalamanca@participacionbogota.gov.co</t>
  </si>
  <si>
    <t>Porcentaje de organizaciones caracterizadas que tienen como población objetivo ciudadanos habitantes de calle.</t>
  </si>
  <si>
    <t>(Sumatoria de organizaciones caracterizadas/ Total de organizaciones que requirieron de caracterización)*100</t>
  </si>
  <si>
    <t xml:space="preserve">
07 Eje transversal Gobierno legítimo, fortalecimiento local y eficiencia
</t>
  </si>
  <si>
    <t>45 Gobernanza e influencia local, regional e internacional</t>
  </si>
  <si>
    <t>1014 Proyecto Fortalecimiento a las organizaciones para la participación incidente en la ciudad</t>
  </si>
  <si>
    <t>Fortalecer 50 organizaciones de nuevas expresiones en espacios y procesos de participación</t>
  </si>
  <si>
    <t xml:space="preserve">Brindar el procedimiento de fortalecimiento a 10 organizaciones sociales que tengan el enfoque de beneficio y que composición de la población habitante en calle, según los ítems 9 y 14 del Índice de Fortalecimiento de nuevas expresiones en espacios y procesos de participación. </t>
  </si>
  <si>
    <t xml:space="preserve">Porcentaje del fortalecimiento de las  organizaciones sociales que contienen dentro de su enfoque habitabilidad en calle </t>
  </si>
  <si>
    <t xml:space="preserve">5 - Construir Bogotá Región con Gobierno abierto, transporte y ciudadanía consciente. </t>
  </si>
  <si>
    <t xml:space="preserve">Posicionar al Gobierno Abierto de Bogotá - GABO, como una nueva forma de gobernanza que reduce el riesgo de corrupción e incrementa el control ciudadano del gobierno. </t>
  </si>
  <si>
    <t xml:space="preserve">51 - Gobierno Abierto </t>
  </si>
  <si>
    <t xml:space="preserve">Implementar una (1) estrategia para fortalecer a las organizaciones sociales, comunitaria, de propiedad horizontal y comunales, y las instancias de participación. </t>
  </si>
  <si>
    <t xml:space="preserve">Fortalecimiento a las organizaciones sociales y comunitarias para una participación ciudadana informada e incidente con enfoque diferencial en el Distrito Capital - Bogotá. </t>
  </si>
  <si>
    <t xml:space="preserve">Asesorar técnicamente a 900 organizaciones sociales y medios comunitarios y alternativos en el Distrito Capital. </t>
  </si>
  <si>
    <t>13.720.000</t>
  </si>
  <si>
    <t>En el segundo semestre de 2020, caracterizaron 14 organizaciones sociales, las cuales cuentan con el enfoque de habitabilidad en calle según el ítem 9 (sectores que conforman la organización social) y  el ítem14 (que sectores de la sociedad son beneficiarios) del Índice de Fortalecimiento a la Organización Social. Así pues, dichas organizaciones accedieron a las estrategias de fortalecimiento que ofrece el IDPAC. De igual forma, participaron en la Red de Organizaciones Cuidadoras que se desarrolló en el IDPAC, teniendo en cuenta la coyuntura por causal del Covid - 19 y por el evidente debilitamiento de las actividades y acciones de las organizaciones. Con ello también se logró que 16 de estas organizaciones, que se localizaban en última etapa de fortalecimiento, hicieran parte del grupo focal hacia la actualización de la PPDFHC.</t>
  </si>
  <si>
    <t>Se hace la precisión que el IDPAC atiende las organizaciones que trabajan por las personas habitantes de calle, por demanda o identificación, mas no porque cuente con una base de datos previa de las mismas. Así las cosas, se puede afirmar que se identificaron 14 organizaciones caracterizadas y fortalecidas, durante el segundo semestre de 2020 cumpliendo con el 100% de la acción para la política. Del total de organizaciones fortalecidas por el IDPAC, aquellas que trabajan por los habitantes de calle representan el 16% del total de las organizaciones caracterizadas por la Subdirección de Fortalecimiento a la Organización Social. La caracterización representa el punto de inicio del proceso de fortalecimiento de las organizaciones. En ese sentido, necesariamente las que han sido fortalecidas cuentan con la caracterización. 
El presupuesto ejecutado corresponde a la suma de honorarios que para el segundo semestre de 2020,  fueron pagados, al enlace de la SFOS para la PP Habitabilidad en Calle, Natalia Salamanca.</t>
  </si>
  <si>
    <t>5.3</t>
  </si>
  <si>
    <t>Implementar proyectos con acciones afirmativas en el ejercicio de los derechos en el marco del Plan de Igualdad de Oportunidades y Equidad de Género  y Derechos Económicos Sociales y Culturales- DESC de las mujeres habitantes de calle en su diversidad.</t>
  </si>
  <si>
    <t>Número de proyectos implementados con acciones afirmativas en el ejercicio de los derechos en el marco del Plan de Igualdad de Oportunidades y Equidad de Género   y DESC de las mujeres  habitantes de calle en su diversidad</t>
  </si>
  <si>
    <t>Sumatoria de proyectos implementados con acciones afirmativas en el ejercicio de los derechos en el marco del PIOEG  y DESC de las mujeres habitantes de calle en su diversidad</t>
  </si>
  <si>
    <t>7527  Acciones con enfoque diferencial para el cierre de brechas de género</t>
  </si>
  <si>
    <t>Implementar  5 Acciones afirmativas  que contribuyan al reconocimiento y garantía de los derechos de las mujeres desde las diferencias y la diversidad que las constituyen</t>
  </si>
  <si>
    <t>5.4</t>
  </si>
  <si>
    <t>Realizar talleres de información a mujeres habitantes de calle en el derecho a la participación y representación política de los centros de atención priorizados</t>
  </si>
  <si>
    <t>Porcentaje de mujeres habitantes de calle informadas en el derecho a la participación y representación política en los centros de atención priorizados.</t>
  </si>
  <si>
    <t>(Sumatoria de mujeres habitantes de calle informadas en el derecho a la participación y representación política / Total de mujeres habitantes de calle de los centros de atención priorizados que quisieron participar ) x 100</t>
  </si>
  <si>
    <t>5.5</t>
  </si>
  <si>
    <t>Divulgar el "Plan de Igualdad de Oportunidades y Equidad de Género para las Mujeres- PIOEG" a las mujeres habitantes de calle de centros de atención del distrito.</t>
  </si>
  <si>
    <t>Porcentaje de mujeres habitantes de calle  informadas en el "Plan de Igualdad de Oportunidades y Equidad de Género para las Mujeres en centros de atención del distrito".</t>
  </si>
  <si>
    <t>(Sumatoria de mujeres habitantes de calle  informadas en el "Plan de Igualdad de Oportunidades y Equidad de Género para las Mujeres en centros de atención del distrito"/ Total de mujeres habitantes de calle en centros de atención del distrito) x 100</t>
  </si>
  <si>
    <t>5.6</t>
  </si>
  <si>
    <t>Desarrollar procesos de formación en derechos Humanos a personas habitantes de calle en hogares de paso para que se autoreconozcan como sujetos de derechos y deberes ciudadanos.</t>
  </si>
  <si>
    <t>Diyanire Castañeda
Yolima Morales</t>
  </si>
  <si>
    <t>3118258674
3202722892</t>
  </si>
  <si>
    <t>diyanire.castaneda@gobiernobiernobogota.gov.co
Nydia.morales@gobiernobogota.gov.co</t>
  </si>
  <si>
    <t>Número de procesos de formación  desarrollados en derechos Humanos a personas habitantes de calle en hogares de paso.</t>
  </si>
  <si>
    <t>Sumatoria de de procesos de formación  desarrollados en derechos Humanos a personas habitantes de calle en hogares de paso.</t>
  </si>
  <si>
    <t>PROYECTOS ESTRATÉGICOS PLAN DE DESARROLLO  - Prestación de Servicios a la Ciudadanía</t>
  </si>
  <si>
    <t xml:space="preserve"> 1131 Construcción de una Bogotá que vive los Derechos Humanos</t>
  </si>
  <si>
    <t>Formar 58.500 personas en escenarios formales e informales a funcionarios públicos, miembros de la policía, ciudadanos de grupos étnicos, religiosas y ciudadanía en general en DDHH para la paz y la reconciliación</t>
  </si>
  <si>
    <t xml:space="preserve">Procesos de formación en Derechos Humanos, incorporando el enfoque diferencial e interseccional, dirigidos a toda la ciudadanía habitante o no de calle, servidores y fuerza pública, para promover entornos dignificantes y de resignificación del fenómeno de habitabilidad en calle. </t>
  </si>
  <si>
    <t xml:space="preserve"> Porcentaje de procesos de formación en derechos humanos realizados y dirigidos a toda la ciudadanía habitante o no de la calle, servidores y fuerza pública, para promover entornos dignificantes y de resignificación del fenómeno de habitabilidad en calle con respecto al total de solicitudes realizadas.</t>
  </si>
  <si>
    <t>(Sumatoria de procesos de formación realizados en Derechos Humanos,  dirigidos a toda la ciudadanía habitante o no de calle, servidores y fuerza pública, para promover entornos dignificantes y de resignificación del fenómeno de habitabilidad en calle. / Total de solicitudes de formación dirigidos a toda la ciudadanía habitante o no de calle, servidores y fuerza pública, para promover entornos dignificantes y de resignificación del fenómeno de habitabilidad en calle) *100%</t>
  </si>
  <si>
    <t>Implementar dos (2) Políticas Públicas: i) Superación de escenarios de vulneración de Derechos Humanos y ii) Lucha contra la trata de personas con enfoques de género, de derechos, diferencial y territorial</t>
  </si>
  <si>
    <t>5.7</t>
  </si>
  <si>
    <t xml:space="preserve">Asesorar técnicamente al Comité de Política Pública del Fenómeno de Habitabilidad en calle  para la transversalización de los enfoques diferencial y de género en la implementación de la política pública. </t>
  </si>
  <si>
    <t xml:space="preserve">Comité de Política Pública del Fenómeno de Habitabilidad en Calle asesorado técnicamente en la transversalización de los enfoques diferencial y de género en la implementación de la política pública. </t>
  </si>
  <si>
    <t>Asistir técnicamente  10 Instancias de coordinación y seguimiento a las Políticas Públicas Poblacionales del Distrito Capital</t>
  </si>
  <si>
    <t>5.13</t>
  </si>
  <si>
    <t xml:space="preserve">Desarrollar talleres de sensibilización  y  reconocimiento a mujeres habitantes de calle que se encuentran  en los centros del proyecto 1108, victimas de violencia en tematicas como: *Derechos( relación existente entre la violencia contra las mujeres y las violaciones de derechos humanos)
 * Violencia de genero contra las mujeres y cuál es su grado de incidencia en el marco del Día de la No Violencia contra la Mujer.
</t>
  </si>
  <si>
    <t xml:space="preserve">Número de talleres realizados a mujeres habitantes de calle víctimas de violencia </t>
  </si>
  <si>
    <t xml:space="preserve">Sumatoria de talleres realizados a mujeres habitantes de calle víctimas de violencia </t>
  </si>
  <si>
    <t>5.14</t>
  </si>
  <si>
    <t>Desarrollar procesos sobre el sentido histórico y de lucha de las mujeres por la garantía de los derechos,a partir de la fecha conmemorativa y que incluya actividades lúdico pedagógica,  en los Hogares de paso, Centro de Atención Transitoria y la Comunidad de Vida El Camino.</t>
  </si>
  <si>
    <t>Número de procesos desarrollados  sobre el sentido histórico y de lucha de las mujeres por la garantía de los derechos</t>
  </si>
  <si>
    <t>Sumatoria de procesos desarrollados  sobre el sentido histórico y de lucha de las mujeres por la garantía de los derechos</t>
  </si>
  <si>
    <t>5.8</t>
  </si>
  <si>
    <t>3.Movilización Social para la Transformación del Fenómeno de Habitabilidad en Calle</t>
  </si>
  <si>
    <t>Promover la participación ciudadana en el diseño, implementación, seguimiento y evaluación de estrategias y acciones territoriales y distritales, dirigidas a la dignificación y resignificación del Fenómeno de Habitabilidad en Calle, en el marco del reconocimiento y la realización de los Derechos y corresponsabilidad de todos los Ciudadanos y las Ciudadanas del Distrito Capital.</t>
  </si>
  <si>
    <t>2. Generar espacios para sensibilizar a organizaciones sociales, comunitarias y comunales sobre el fenómeno de habitabilidad en calle.</t>
  </si>
  <si>
    <t>Porcentaje de los espacios generados para  sensibilizar organizaciones sociales, comunitarias y comunales sobre el fenómeno de habitabilidad en calle.</t>
  </si>
  <si>
    <r>
      <t>(Sumatoria de espacios de sensibilización generados/ Total de organizaciones que requirieron el espacio de sensibilización</t>
    </r>
    <r>
      <rPr>
        <sz val="10"/>
        <rFont val="Calibri Light"/>
        <family val="2"/>
      </rPr>
      <t>)*100</t>
    </r>
  </si>
  <si>
    <t>5.9</t>
  </si>
  <si>
    <t>3. Acompañar a organizaciones que vinculen a ciudadanos y ciudadanas habitantes de calle para la participación incidente. Este acompañamiento se entiende como asesoría técnica para fortalecer procesos asociativos con miras a la participación incidente</t>
  </si>
  <si>
    <t>Porcentaje de organizaciones  que vinculen a ciudadanos y ciudadanas habitantes de calle para la participación incidente acompañadas</t>
  </si>
  <si>
    <r>
      <rPr>
        <sz val="10"/>
        <rFont val="Calibri Light"/>
        <family val="2"/>
      </rPr>
      <t>(Sumatoria de las organizaciones acompañadas/ total de organizaciones que requirieron acompañamiento)*100</t>
    </r>
  </si>
  <si>
    <t>5.10</t>
  </si>
  <si>
    <t>4. Consolidación de la Red Distrital para el Abordaje del Fenómeno de Habitabilidad en Calle</t>
  </si>
  <si>
    <t>Estructurar una Red Distrital entre el Sector Público y el Tercer Sector, por medio de alianzas estratégicas dirigidas al fortalecimiento de las capacidades institucionales de las entidades públicas, privadas y las organizaciones sociales, que redunden en un mejoramiento de la calidad de vida de la Ciudadanía de Bogotá y la realización de los Derechos de la Población Habitante de Calle.</t>
  </si>
  <si>
    <t xml:space="preserve">Socializar la Red de Cultura Ciudadana y Democrática con personas habitantes de calle o exhabitantes de calle y/o con organizaciones culturales que trabajen el tema de la habitancia en calle, para la promoción de su vinculación. </t>
  </si>
  <si>
    <t># de organizaciones de ciudadanos(as) habitantes de calle o ex habitantes de calle, con los cuales se ha socializado la Red de Cultura Ciudadana</t>
  </si>
  <si>
    <t>Sumatoria de organizaciones de ciudadanos(as) habitantes de calle o ex habitantes de calle, con los cuales se ha socializado la Red de Cultura Ciudadana</t>
  </si>
  <si>
    <t>Implementar 1.00 Red de Cultura Ciudadana y Democrática.</t>
  </si>
  <si>
    <t>5.11</t>
  </si>
  <si>
    <t xml:space="preserve">En el proceso de formulación de primera fase de la nueva Política Pública de Juventudes , Agenda Pulbica - Horizonte de Sentido, se desarollaran 8 diálogos con juventudes /cerca de 120 jóvenes) en procesos de superación de habitabilidad en calle, ESCNNA, LGBTI y personas en ejercicio de prostitución.  En el marco de la Segunda Fase de Formulaciòn de la Política mencionada, se tiene prevista su participación en los 600 diálogos de formulación.  </t>
  </si>
  <si>
    <t xml:space="preserve">Número de dialogos de horizonte de sentido del proceso de formulaciòn de  la nueva Política Pública de Juventudes, en los cuales participaron jóvenes en procesos de supereacion de habitabilidad en calle.
</t>
  </si>
  <si>
    <t>Sumatoria de dialogos para el proceso de formulación de la nueva política pública de juventudes en los que participaron jóvenes en proceso de superación de habitabilidad en calle</t>
  </si>
  <si>
    <t>Formular e implementar una Política Pública de juventud 2017-2017</t>
  </si>
  <si>
    <t>NO Disponible</t>
  </si>
  <si>
    <t>6.1</t>
  </si>
  <si>
    <t>6. Componente de Desarrollo Urbano Incluyente</t>
  </si>
  <si>
    <t>1. Plan Pedagógico sobre Espacio Público y Convivencia</t>
  </si>
  <si>
    <t xml:space="preserve">Realizar las acciones pedagógicas y divulgativas correspondientes, para que la población en general reconozca la calle, como espacio público y de convivencia por excelencia, es decir, escenario en el cual todas las personas, sin importar sus diferencias económicas sociales o culturales, tienen iguales Derechos y deberes en el ejercicio de su uso y goce. </t>
  </si>
  <si>
    <t xml:space="preserve">Participar en el diseño e implementación de la Estrategia Distrital para la Recuperación y Protección del Espacio Público con Personas Habitantes de Calle que participan en Centros de Atención de la Secretaría Distrital de Integración Social e IDIPRON.
</t>
  </si>
  <si>
    <t>Ambiente</t>
  </si>
  <si>
    <t>126 Secretaría Distrital de Ambiente</t>
  </si>
  <si>
    <t>Silvia Ortiz
Edgar Delgado</t>
  </si>
  <si>
    <t>316 623 4777 
 3778835
3778881</t>
  </si>
  <si>
    <t>silvia.ortiz@ambientebogota.gov.co
silvia.ortiz@sda.gov.co
silviaortiz@gmail.com
edgar.delgado@sda.gov.co</t>
  </si>
  <si>
    <t xml:space="preserve"> Porcentaje de diseño e implementación de la Estrategia Distrital para la Recuperación y Protección del Espacio Público con Personas Habitantes de Calle que participan en Centros de Atención de la Secretaría Distrital de Integración Social e IDIPRON
</t>
  </si>
  <si>
    <t>(Sumatoria de fases de diseño e implementación de la Estrategia Distrital para la Recuperación y Protección del Espacio Público con Personas Habitantes de Calle que participan en Centros de Atención de la Secretaría Distrital de Integración Social e IDIPRON ejecutadas/Total de fases de diseño e implementación de la Estrategia Distrital para la Recuperación y Protección del Espacio Público con Personas Habitantes de Calle que participan en Centros de Atención de la Secretaría Distrital de Integración Social e IDIPRON programadas)
Porcentaje de diseño (50%)
Porcentaje de implementación (50%)</t>
  </si>
  <si>
    <t xml:space="preserve">
06 Eje transversal Sostenibilidad ambiental basada en la eficiencia energética
</t>
  </si>
  <si>
    <t>39 Ambiente sano para la equidad y disfrute del ciudadano</t>
  </si>
  <si>
    <t>_179_Ambiente_sano</t>
  </si>
  <si>
    <t>981 Participación educación y comunicación para la sostenibilidad ambiental del D. C.</t>
  </si>
  <si>
    <r>
      <rPr>
        <b/>
        <sz val="10"/>
        <rFont val="Calibri Light"/>
        <family val="2"/>
      </rPr>
      <t>Meta 1:,</t>
    </r>
    <r>
      <rPr>
        <sz val="10"/>
        <rFont val="Calibri Light"/>
        <family val="2"/>
      </rPr>
      <t xml:space="preserve"> Participar 125,000.00 ciudadanos en procesos de gestión ambiental local
</t>
    </r>
    <r>
      <rPr>
        <b/>
        <sz val="10"/>
        <rFont val="Calibri Light"/>
        <family val="2"/>
      </rPr>
      <t>Meta 2,</t>
    </r>
    <r>
      <rPr>
        <sz val="10"/>
        <rFont val="Calibri Light"/>
        <family val="2"/>
      </rPr>
      <t xml:space="preserve"> Participar 1,125,000 ciudadanos en acciones de educación ambiental</t>
    </r>
  </si>
  <si>
    <r>
      <rPr>
        <b/>
        <sz val="11"/>
        <rFont val="Arial"/>
        <family val="2"/>
      </rPr>
      <t>Meta1</t>
    </r>
    <r>
      <rPr>
        <sz val="11"/>
        <rFont val="Arial"/>
        <family val="2"/>
      </rPr>
      <t xml:space="preserve">:$3.425.000.000
</t>
    </r>
    <r>
      <rPr>
        <b/>
        <sz val="11"/>
        <rFont val="Arial"/>
        <family val="2"/>
      </rPr>
      <t>Meta2:</t>
    </r>
    <r>
      <rPr>
        <sz val="11"/>
        <rFont val="Arial"/>
        <family val="2"/>
      </rPr>
      <t xml:space="preserve">$5.724.000.000 </t>
    </r>
  </si>
  <si>
    <t>6.2</t>
  </si>
  <si>
    <t xml:space="preserve">Participar en el diseño e implementación   de la Estrategia Distrital para la Recuperación y Protección del Espacio Público con Personas Habitantes de Calle que NO asisten a Centros de Atención del Distrito.
</t>
  </si>
  <si>
    <t xml:space="preserve"> Porcentaje de diseño e implementación de la Estrategia Distrital para la Recuperación y Protección del Espacio Público con Personas Habitantes de Calle  que NO asisten a Centros de Atención del Distrito
</t>
  </si>
  <si>
    <t>(Sumatoria de fases de diseño e implementación de la Estrategia Distrital para la Recuperación y Protección del Espacio Público con Personas Habitantes de Calle que NO asisten a Centros de Atención del Distrito /Total de fases de diseño e implementación de la Estrategia Distrital para la Recuperación y Protección del Espacio Público con Personas Habitantes de Calle que NO asisten a Centros de Atención del Distrito programadas)
Porcentaje de diseño (50%)
Porcentaje de implementación (50%)</t>
  </si>
  <si>
    <t>6.3</t>
  </si>
  <si>
    <t xml:space="preserve">Vincular a organizaciones ambientales locales en acciones y procesos relacionados con el  cuidado de la ciudad, donde participan las personas habitantes de calle
</t>
  </si>
  <si>
    <t xml:space="preserve"> Porcentaje de organizaciones ambientales locales vinculadas en acciones y procesos vinculados al cuidado de la ciudad donde participan las personas habitantes de calle</t>
  </si>
  <si>
    <t>(Sumatoria de organizaciones ambientales locales vinculadas en acciones y procesos relacionados con cuidado de la ciudad, donde participan las personas habitantes de calle/Número  de organizaciones ambientales locales interesadas en participar en acciones y procesos relacionados con cuidado de la ciudad, donde participan las personas habitantes de calle) x 100</t>
  </si>
  <si>
    <t>6.4</t>
  </si>
  <si>
    <t xml:space="preserve">Vincular a las Comisiones Ambientales Locales-CAL como instancias de generación de espacios de encuentro entre la ciudadanía y las personas habitantes de calle para generar pactos de convivencia frente al cuidado de la ciudad.
</t>
  </si>
  <si>
    <t>Porcentaje de Comisiones Ambientales Locales-CAL donde se generan  espacios de encuentro entre la ciudadanía y las personas habitantes de calle para generar pactos de convivencia frente al cuidado de la ciudad.</t>
  </si>
  <si>
    <t>(Sumatoria de Comisiones Ambientales Locales-CAL donde se generan  espacios de encuentro entre la ciudadanía y las personas habitantes de calle para generar pactos de convivencia frente al cuidado de la ciudad/Totalidad de Comisiones Ambientales Locales-CAL que operan en el Distrito) x 100</t>
  </si>
  <si>
    <t>6.5</t>
  </si>
  <si>
    <t>Acompañamiento de la Secretaría Distrital de Ambiente en las Jornadas de Desarrollo Personal en Calle, con el fin de promover la conciencia ambiental y cuidado del medio ambiente con personas habitantes de calle</t>
  </si>
  <si>
    <t>Silvia Ortiz Laverde</t>
  </si>
  <si>
    <t>316 6234777</t>
  </si>
  <si>
    <t>silvia.ortiz@sda.gov.co</t>
  </si>
  <si>
    <t xml:space="preserve">Porcentaje de Jornadas de Desarrollo Personal en Calle, acompañadas por la Secretaría Distrital de Ambiente,  en las cuales se desarrollan actividades de educación ambiental para las personas habitantes de calle
</t>
  </si>
  <si>
    <t>(Sumatoria de Jornadas de Desarrollo Personal en Calle  acompáñadas por la Secretaría Distrital de Ambiente, en las cuales se desarrollan actividades de educación ambiental para las personas habitantes de calle/ Total de Jornadas de Desarrollo Personal en Calle que desarrolla la Subdirección para la Adultez de la Secretaría Distrital de Integración Social) x 100</t>
  </si>
  <si>
    <t>Acompañamiento de la Secretaría Distrital de Ambiente en las Jornadas de Desarrollo Personal en Calle en las que sea convocada por la Secretaría Distrital de Integración Social, con el fin de promover la conciencia ambiental y cuidado del medio ambiente con personas habitantes de calle.</t>
  </si>
  <si>
    <t>Porcentaje de Jornadas de Desarrollo Personal en Calle, acompañadas por la Secretaría Distrital de Ambiente.</t>
  </si>
  <si>
    <t>Hacer un nuevo contrato social con igualdad de oportunidades para la inclusión social, productiva
y política</t>
  </si>
  <si>
    <t>Transformación cultural para la conciencia ambiental y el cuidado de la fauna doméstica</t>
  </si>
  <si>
    <t>Vincular 3.500.000 personas a las estrategias de cultura ciudadana, participación, educación ambiental y protección
animal, con enfoque territorial, diferencial y de género."</t>
  </si>
  <si>
    <t>Transformación cultural ambiental a partir de estrategias de educación, participación y comunicación
en Bogotá</t>
  </si>
  <si>
    <r>
      <rPr>
        <b/>
        <sz val="10"/>
        <color theme="1"/>
        <rFont val="Calibri Light"/>
        <family val="2"/>
        <scheme val="major"/>
      </rPr>
      <t>Meta 1 P.I:</t>
    </r>
    <r>
      <rPr>
        <sz val="10"/>
        <color theme="1"/>
        <rFont val="Calibri Light"/>
        <family val="2"/>
        <scheme val="major"/>
      </rPr>
      <t xml:space="preserve"> Vincular 1,600,000 personas a las estrategias de educación ambiental.
</t>
    </r>
    <r>
      <rPr>
        <b/>
        <sz val="10"/>
        <color theme="1"/>
        <rFont val="Calibri Light"/>
        <family val="2"/>
        <scheme val="major"/>
      </rPr>
      <t>Meta 2 P.I:</t>
    </r>
    <r>
      <rPr>
        <sz val="10"/>
        <color theme="1"/>
        <rFont val="Calibri Light"/>
        <family val="2"/>
        <scheme val="major"/>
      </rPr>
      <t xml:space="preserve"> Vincular 400,000.00 personas de organizaciones ambientales y ciudadanía en general a la estrategia de participación ciudadana.</t>
    </r>
  </si>
  <si>
    <t>Teniendo en cuenta la actual contingencia por la pandemia de COVID-19, durante el segundo semestre del 2020 la Secretaría Distrital no fue requerida para realizar acompañamiento a las jornadas de desarrollo personal en calle por parte de la SDIS, sin embargo, en la localidad de Suba, la gestora ambiental realizó el 21 de noviembre de 2020 una jornada de Limpieza en el Cerro La Conejera, acción propuesta después de un recorrido realizado donde se identifica la presencia de cambuches de habitantes de calle y se  identifica como punto crítico por la presencia de residuos sólidos.En esta jornada  participaron 70 personas.</t>
  </si>
  <si>
    <t>Esta meta de proyecto de inversión, no hace diferenciación por temáticas o por grupos poblacionales, razón por la cual no es posible determinar el presupuesto para el desarrollo de esta accción.* La información presupuestal corresponde a las metas  de participación y educación ambiental, correspondientes al  proyecto de inversión 7657  en el cual no es posible  diferenciar recursos para la atención específica de grupos o sectores poblacionales.</t>
  </si>
  <si>
    <t>6.6</t>
  </si>
  <si>
    <t>Involucrar  personas habitantes de calle y/o personas en proceso de superación de la situación de habitabilidad en calle en acciones  de  educación ambiental.</t>
  </si>
  <si>
    <t>Porcentaje de personas habitantes de calle y/o personas en proceso de superación de la situación de habitabilidad en calle,  que participan en acciones  de  educación ambiental</t>
  </si>
  <si>
    <t>(sumatoria de personas habitantes de calle y/o personas en proceso de superación de la situación de habitabilidad en calle que  participan en acciones  de  educación ambiental/ Total de personas habitantes de calle y/o personas en proceso de superación de la situación de habitabilidad en calle que solicitan participar en acciones  de  educación ambiental) x 100</t>
  </si>
  <si>
    <t>Involucrar  personas habitantes de calle y/o personas en proceso de superación de la situación de habitabilidad en calle en acciones  de  educación ambiental coordinadas con las entidades o institutos relacionadas con el Fenómeno.</t>
  </si>
  <si>
    <t>En desarrollo de esta acción, durante el segundo semestre de 2020, participaron 94 personas en las siguientes acciones de educación ambiental:
En la localidad de Ciudad Bolívar, los días 9 y 15, se realizó caminata ecológica presencial por el PEDH El Tunjo. La actividad vinculo a  jóvenes escolarizados de IDIPRON quienes asistieron como parte de sus actividades de cierre académico. Durante el recorrido se abordaron temas relacionados con el eje temático Biodiversidad, específicamente en relación con la flora y fauna (nativa, foránea y endémica) presente, importancia, problemáticas observadas, generalidades, transformación de los ecosistemas de humedal, dinámicas, funciones, PEDH reconocidos en el Distrito, entre otros.  En el transcurso de la actividad los participantes realizaron preguntas sobre algunas dinámicas relacionadas con el ecosistema visitado, se mostraron muy impactados por la problemática ligada a la contaminación de la cuenca Tunjuelo. En la primera fecha participaron 6 personas y en el segundo grupo, 10 personas.
• En la localidad de Suba, el 26 de noviembre, participaron 11 personas en la acción pedagógica tendiente al cumplimiento del fallo POMCA, correspondiente al tema de Territorios Ambientales con jóvenes en condición de vulnerabilidad  pertenecientes al IDIPRONl;  se presentó inicialmente al educador y apoyo responsables de la actividad posterior a ello se aborda la acción pedagógica con el objetivo de brindar información necesaria para la identificación, conocimiento y apropiación de los Territorios Ambientales del Distrito Capital, lo anterior con el uso de cartografía, elementos audiovisuales y aplicando fragmentos de la herramienta pedagógica virtual reconocida como el juego Conociendo nuestros Territorios Ambientales, que permitieron vincular a los jóvenes participantes, reiterándoles a lo largo de la actividad; por último se resuelven algunos interrogantes relacionados con el tema.
• En la localidad de Suba, el 12 de noviembre, participaron 18 personas en la actividad presencia, con jóvenes del programa IDIPRON. La temática tratada es la de Estructura Ecológica Principal del Distrito Capital, dentro de la charla se tratan subtemas como el río Bogotá, Las cuencas Hídricas del Distrito Capital (Torca, Salitre, Fucha y Tunjuelo),  El territorio de los Humedales (Red de Humedales de Bogotá, 15 Humedales, historia, importancia, ubicación),  Los cerros Orientales de Bogotá (Sistema nacional, regional y distrital de áreas protegidas, Reserva Forestal Protectora Bosque Oriental de Bogotá - RFPBOB) y páramo de Sumapaz  (Importancia, ubicación, usos del suelo). Durante la sesión se motivó a los participantes por la protección,  la conservación, el conocimiento de estos espacios. No se presentaron novedades durante la sesión.
• En la localidad de Tunjuelito, el 18 de noviembre, participaron 16 personas.  La Secretaría Distrital de Ambiente desde la Oficina de Participación Educación y Localidades; y dando cumplimiento a la Política Pública de Derechos Humanos en la transversalización de planes, programas y proyectos de todos los sectores desde el desarrollo de acciones pedagógicas en las localidades de Bogotá, en el eje temático de separación y manejo de residuos sólidos, se realizó la acción pedagógica con jóvenes del IDIPRON Santa Lucia. Durante el proceso se desarrollaron las temáticas de consumo responsable, separación en la fuente, residuos sólidos aprovechables y no aprovechables y programas posconsumo y se utilizó el juego “Concéntrate con tus Residuos como herramienta didáctica, el cual consiste en un concéntrese con imágenes alusivas al temática, y se desarrolla en conjunto la huella ecológica para conocer el impacto de nuestras prácticas ambientales entorno a los residuos sólidos como actividades que permiten reforzar los reforzar los conocimientos adquiridos.
• En la localidad de Usme, el 2 de diciembre, participaron 14 personas, en la  caminata ecológica virtual por la ruta Usme Rural, la cual hace parte de la localidad (5) Quinta.  La actividad vinculo a jóvenes escolarizados del IDIPRON. Durante el recorrido se abordaron temas relacionados con el eje temático Biodiversidad, específicamente:  flora y fauna (nativa, foránea y endémica) presente, importancia, problemáticas observadas, expansión urbana y el principal énfasis fue en el río Tunjuelo. En el transcurso de la actividad los participantes realizaron preguntas sobre algunas dinámicas relacionadas con la cuenca visitada y al finalizar se mostraron muy conformes con la experiencia.
• El 14 de julio, participaron 19 personas, en la caminata ecológica virtual por Usme Rural con Jóvenes escolarizados del Instituto Para La Protección De La Niñez Y La Juventud IDIPRON - Conservatorio Javier de Nicoló.  Quienes asistieron previa gestión realizada. Durante el recorrido se abordan temas relacionados con especies de flora y fauna presentes, importancia de las zonas rurales del Distrito Capital, generalidades, problemáticas e importancia del territorio visitado (Cuenca Tunjuelo).</t>
  </si>
  <si>
    <t>6.7</t>
  </si>
  <si>
    <t>Desarrollar acciones para apoyar políticas de formación y promoción de la población juvenil vulnerable mediante la instrucción y conformación de grupos que apoyen las estrategias de recuperación del espacio público</t>
  </si>
  <si>
    <t>127  Departamento Administrativo de la Defensoría del Espacio Público</t>
  </si>
  <si>
    <t>Lina Maria Hernandez Acosta 
Isaías Sánchez Rivera</t>
  </si>
  <si>
    <t>3142279901
3822510 ext 1033</t>
  </si>
  <si>
    <t>lhernandez@dadep.gov.co
 isanchez@dadep.gov.co</t>
  </si>
  <si>
    <t>Porcentaje de población juvenil vulnerable que apoyan las estrategias de recuperación del espacio público</t>
  </si>
  <si>
    <t>(Sumatoria de población juvenil vulnerable que apoyan las estrategias de recuperación del espacio público /Total Sumatoria de población juvenil vulnerable que cumplen los requisitos para apoyar las estrategias de recuperación del espacio público)/* 100.</t>
  </si>
  <si>
    <t>17 Espacio público, derecho de todos</t>
  </si>
  <si>
    <t>138 Desarrollo integral y sostenible del espacio público</t>
  </si>
  <si>
    <t>Cuido y defiendo el espacio público de Bogotá</t>
  </si>
  <si>
    <t>1. Recuperar, revitalizar y sostener 75 km de ejes viales de alto impacto peatonal y vehicular sostener. (33%) 
2. Recuperar y revitalizar 134 estaciones de Transmilenio. (33%) 
3. Recuperar 500 predios de zonas de cesión (zonas verdes, parqueaderos y equipamiento comunal público) a cargo del DADEP. (33%) 
6. Recuperar  20 Zonas de acceso (1%)</t>
  </si>
  <si>
    <t>6.10</t>
  </si>
  <si>
    <t>Realizar las acciones pedagógicas y divulgativas correspondientes, para que la población en general reconozca la calle, como espacio público y de convivencia por excelencia, es decir, escenario en el cual todas las personas, sin importar sus diferencias económicas sociales o culturales, tienen iguales Derechos y deberes en el ejercicio de su uso y goce</t>
  </si>
  <si>
    <t xml:space="preserve">Elaborar el documento de la estructura organica funcional del Observatorio de dinamica diferencial y de familias que incluye el fenómeno de habitabilidad en calle. </t>
  </si>
  <si>
    <t>Planeación</t>
  </si>
  <si>
    <t>120 Secretaría Distrital de Planeación</t>
  </si>
  <si>
    <t xml:space="preserve">
Yenny Onatra
</t>
  </si>
  <si>
    <t xml:space="preserve">311 2494342
3358000 Ext 8527
</t>
  </si>
  <si>
    <t xml:space="preserve">
yonatra@sdp.gov.co
 </t>
  </si>
  <si>
    <t>Documento de la estructura orgánica funcional del Observatorio de dinamica diferencial y de familias realizado</t>
  </si>
  <si>
    <t>07 Eje transversalGobierno legítimo, fortalecimiento local y eficiencia</t>
  </si>
  <si>
    <t>Gobierno Digital y Eficiente</t>
  </si>
  <si>
    <t xml:space="preserve">Fortalecimiento del Ciclo de politicas Públicas en el Distrito capital </t>
  </si>
  <si>
    <t>Realizar 10 estudios que permitan contar con información de calidad para la formulación, seguimiento y
evaluación de Políticas Públicas.</t>
  </si>
  <si>
    <t>6.11</t>
  </si>
  <si>
    <t xml:space="preserve">Informar a la SDIS la presencia de personas habitantes de calle en los espacios asociados con la prestación de los servicios a cargo de la UAESP para la activación del modelo de atención del fenómeno de habitante de calle en el espacio público. </t>
  </si>
  <si>
    <t xml:space="preserve">Porcentaje de informes remitidos a la SDIS de la presencia de personas habitantes de calle en los espacios asociados con la prestación de los servicios a cargo de la UAESP </t>
  </si>
  <si>
    <t>(Sumatoria de informes remitidos a la SDIS de la presencia de personas habitantes de calle en los espacios asociados con la prestación de los servicios a cargo de la UAESP / Total de espacios asociados con la prestación de los servicios a cargo de la UAESP en los que se identificó la presencia de personas habitantes de calle)*100</t>
  </si>
  <si>
    <t xml:space="preserve">Acompañar los operativos de habitabilidad en calle en lo relacionado con  la prestación de los servicios a cargo de la UAESP para la activación del modelo de atención del fenómeno de habitante de calle en el espacio público. </t>
  </si>
  <si>
    <t>Porcentaje de  acompañamiento por parte de la UAESP en los operativos  del fenómeno de habitante de calle en las actividades asociadas con  la prestación de los servicios a cargo de la UAESP</t>
  </si>
  <si>
    <t>(Sumatoria de  acompañamientos realizados por parte de la UAESP en los operativos  del fenómeno de habitante de calle /Total de solicitudes para el acompañamiento a opertivos y que sean competencia de la UAESP)* 100</t>
  </si>
  <si>
    <t xml:space="preserve">La UAESP asistió a 20 Mesas de Habitabilidad en Calle, con un total de 203 participantes, en donde se abordaron problemáticas en espacio público y con habitantes de calle que realizan la labor de reciclaje.
Se realizaron caracterizaciones en espacio público en donde se evidencia presencia de 44 habitantes de calle.
</t>
  </si>
  <si>
    <t>6.12</t>
  </si>
  <si>
    <t>2. Revisión del plan maestro de equipamientos para la habitabilidad de calle</t>
  </si>
  <si>
    <t>Definir un Plan Maestro para la territorialización de la Atención Integral, la disponibilidad de Espacios Zonales de Acogida Temporales y de equipamientos para la prestación de servicios públicos básicos, bajo lineamientos de los enfoques de género y diferencial que conlleven a la dignificación de la Población Habitante de Calle y a la resignificación del Fenómeno en los territorios sociales del Distrito, como otro modo válido de habitar la ciudad.</t>
  </si>
  <si>
    <t>Coordinar la entrega y consolidación del informe anual de seguimiento al Plan Maestro de Equipamientos de Bienestar Social de Bogotá, conforme al decreto 316  de 2006 y el acuerdo 223 de 2006, como herramienta para emitir conceptos sobre el uso del suelo para la inclusion urbanistica del fenomeno de habitabilidad en calle.</t>
  </si>
  <si>
    <t>Martin Robledo Sanint</t>
  </si>
  <si>
    <t>3358000m ext 8414 celular 3165446519</t>
  </si>
  <si>
    <t>mrobledo@sdp.gov.co</t>
  </si>
  <si>
    <t>Informe consolidado de seguimiento al Plan Maestro de Equipamientos de Bienestar Social de Bogotá</t>
  </si>
  <si>
    <t>Eje transversal Nuevo ordenamiento territorial</t>
  </si>
  <si>
    <t xml:space="preserve">La acción se realiza con gastos de funcionamiento y no está asociada a un proyecto específico. </t>
  </si>
  <si>
    <t>6.13</t>
  </si>
  <si>
    <t>5. Ordenamiento territorial sensible al fenómeno de la habitabilidad de calle</t>
  </si>
  <si>
    <t>Incorporar en el Plan de Ordenamiento  Territorial de Bogotá estrategias integrales y urbanísticas conducentes a reducir los factores que generan condiciones para la Habitabilidad en Calle, que permitan el acondicionamiento de espacios intermedios que impidan el deterioro del entorno en su presencia y al desarrollo de planes maestros que conlleven a la prevención y la resignificación del Fenómeno en los territorios sociales del Distrito.</t>
  </si>
  <si>
    <t>Informar sobre la presencia de ciudadanos habitantes de calle en zonas de la ciudad en las que se desarrollan los proyectos  de infraestructura de la entidad a fin de aportar a la construcción de la Estrategia Distrital para la Recuperación y Protección del Espacio Público.</t>
  </si>
  <si>
    <t>Movilidad</t>
  </si>
  <si>
    <t>204 Instituto de Desarrollo Urbano</t>
  </si>
  <si>
    <t xml:space="preserve">Maribel Ramos Arias </t>
  </si>
  <si>
    <t>maribel.ramos@idu.gov.co</t>
  </si>
  <si>
    <t>Porcentaje de casos informados a la SDIS  sobre la presencia de ciudadanos habitantes de calle en zonas de la ciudad en las que se desarrollan los proyectos  de infraestructura de la entidad a fin de aportar a la construcción de la Estrategia Distrital para la Recuperación y Protección del Espacio Público.</t>
  </si>
  <si>
    <t>(Sumatoria de casos informados a la SDIS sobre la presencia de ciudadanos habitantes de calle en zonas de la ciudad en las que se desarrollan los proyectos de la entidad a fin de aportar a la construcción de la Estrategia Distrital para la Recuperación y Protección del Espacio Público/ Total de casos reportados por interventorias de proyectos de infraestructura sobre la presencia de ciudadanos habitantes de calle)x100</t>
  </si>
  <si>
    <t xml:space="preserve">
02 Pilar Democracia urbana
</t>
  </si>
  <si>
    <t>18 Mejor movilidad para todos</t>
  </si>
  <si>
    <t>TRANSPORTE PÚBLICO INTEGRADO Y DE CALIDAD</t>
  </si>
  <si>
    <t>Construccion De 24 Torres De Cable Aereo
Construccion De 4 Estaciones De Cable Aereo
Construir 1629155 M2 Espacio Publico Asociado A Troncales
Construir 58.7 Km De Troncales
Mantener 127 Km Carril Troncales</t>
  </si>
  <si>
    <t>Porcentaje de casos informados a la SDIS  sobre la presencia de personas habitantes de calle en zonas de la ciudad en las que se desarrollan los proyectos  de infraestructura de la entidad</t>
  </si>
  <si>
    <t xml:space="preserve">
(Sumatoria de casos informados a la SDIS sobre la presencia de ciudadanos habitantes de calle en zonas de la ciudad en las que se desarrollan los proyectos de la entidad a fin de aportar a la construcción de la Estrategia Distrital para la Recuperación y Protección del Espacio Público/ Total de casos reportados por interventorias de proyectos de infraestructura sobre la presencia de ciudadanos habitantes de calle)x100</t>
  </si>
  <si>
    <t>Hacer de Bogotá Región un modelo de movilidad multimodal, incluyente y sostenible</t>
  </si>
  <si>
    <t xml:space="preserve">Bogotá  Región un Modelo de movilidad sostenible, de creatividad y de productividad incluyente </t>
  </si>
  <si>
    <t>Movilidad segura, sostenible y accesible</t>
  </si>
  <si>
    <t>Mejoras Transmilenio
42 estaciones
11 nuevos vagones
31 ampliaciones de vagón
3 taquillas externas
Construcción
Troncal Av. 68
Troncal Av. Ciudad de Cali
Extensión Troncal Caracas  Corredor Verde Carrera 7
AMPLIACIÓN
Patio Américas
Portal Tunal
Portal Sur
Conservacion y mantenimiento
Malla Vial Troncal
$250.000 MILLONES IDU
360 km-carril Malla Vial Troncal
Infraestructura asociada al SITP
Cables Aéreos 
Cable San Cristóbal
Usaquén y Ciudad Bolívar -  Potosí
Construir y Reforzar
29 puentes vehiculares
135 puentes peatonales
Espacio público
Construir: 2.718.592 M2
Conservar: 1.405.155 M2 IDU</t>
  </si>
  <si>
    <t>Infraestructura para el Sistema Integrado de Transporte Público Sostenible</t>
  </si>
  <si>
    <t>Construcción- Mejorar las condiciones de interconexión entre medios sostenibles de movilidad y el sistema de transporte
público de Bogotá</t>
  </si>
  <si>
    <t>En el marco de la política de fenómeno de habitabilidad en calle dentro de los proyectos establecidos por el Instituto de Desarrollo Urbano IDU en las diferentes etapas de los proyectos se articularon las diferentes entidades en el manejo de la población, a continuación, se describe el quehacer realizado por IDU:
Proyecto IDU- 1601-2019 Construcción de la extensión Troncal Caracas tramo 1 y obras complementarias en la ciudad de Bogotá D.C.: Se organizo mesas interinstitucionales con las entidades distritales para generar acciones territoriales  en las mesas de diciembre, enero, febrero y para en el desarrollo del proyecto, donde se permitió ejecutar actividades articuladas en temas de oferta, organización, traslado de la población del fenómeno de habitabilidad en calle, así mismo se generaron contactos directos con las entidades en seguridad, protocolos de bioseguridad en el cuidado del peatón y atención al ciudadano, entre otros que se puedan presentar en tales casos. 
Proyecto IDU- 2021 Construcción para la adecuación al sistema de Transmilenio en la avenida Cali entre la circunvalar del sur y ala avenida Manuel Cepeda Vargas: Se realizan articulaciones institucionales en el marco del fenómeno de habitabilidad en calle en la demolición de los tramos correspondientes 1,2 y 3 de la avenida en La zona de influencia. Se proyecta con las instituciones misionales en una mesas de priorización y acercamiento en temas de seguridad y protocolos de bioseguridad en los sectores barriales.
Proyecto Zona Rosa: Se continuo con las dos mesas interinstitucionales hasta la entrega del proyecto con las entidades distritales para generar acciones territoriales que permitieron la concientización del fenómeno de habitabilidad en calle, el buen uso del Espacio público, seguridad, protocolos de bioseguridad en el cuidado del peatón y atención al ciudadano. Se desarrollaron piezas comunicativas en temas referentes al espacio público y el buen uso, como estrategia en temática frente a la problemática social. 
Proyecto IDU-420-2015. "La complementación o actualización o ajustes o elaboración de estudios y diseños y la construcción de la Peatonalización carrera Séptima entre la calle 7 a la calle 10 y la factibilidad, estudios y diseños y la construcción de la peatonalización de la carrera Séptima entre el costado norte de la calle 13, avenida Jiménez hasta la calle 26, en el marco de la segunda etapa de la peatonalización de la carrera 7, en Bogotá D.C", se hace seguimiento preventivo en las mesas de trabajo coordinadas por IPES en las cuales se generaban acciones en conjunto con todas las entidades para dar respuesta a las dinámicas sociales del sector que son emergentes en el fenómeno de habitabilidad en calle y en el marco del comercio por la 7 carrera séptima.  
De igual forma, para otros proyectos de mantenimiento y conservación de la malla vial arterial e intermedia y puentes peatonales y vehiculares se continuara con la articulación interinstitucional a través de la coordinación y articulación distrital a nivel local y distrital, para generar acciones de que ayuden al fenómeno de habitabilidad en calle en alternativas de recuperación de la comunidad, apropiación y sostenibilidad de los proyectos, por parte de residentes, comerciantes y fortalecer buenas prácticas de cuidado del espacio público y mejores relaciones con habitantes de calle. Por lo tanto, en esos espacios se adelantaron las articulaciones de manera directa con SDIS, y así mismo los referentes daban a conocer a la mesa los horarios de recorridos que realizan de manera constante en el territorio.</t>
  </si>
  <si>
    <t>6.14</t>
  </si>
  <si>
    <t>Entregar a la SDIS el inventario de puentes peatonales, puentes vehiculares y plazoletasadministradas por IDU, a fin de aportar a la construcción de la Estrategia Distrital para la Recuperación y Protección del Espacio Público.</t>
  </si>
  <si>
    <t>Documento del inventario de puentes peatonales, puentes vehiculares y plazoletas administradas por IDU entregado.</t>
  </si>
  <si>
    <t>Entregar a la SDIS el inventario de puentes peatonales, puentes vehiculares y plazoletas administradas por IDU, a fin de aportar a la construcción de la Estrategia Distrital para la Recuperación y Protección del Espacio Público.</t>
  </si>
  <si>
    <t>Número de documentos del inventario de puentes peatonales, puentes vehiculares y plazoletas administradas por IDU entregado.</t>
  </si>
  <si>
    <t>Sumatoria documentos del inventario de puentes peatonales, puentes vehiculares y plazoletas administradas por IDU entregado.</t>
  </si>
  <si>
    <t xml:space="preserve">Se entregó en formato excell el documento del inventario de puentes peatonales y puentes vehiculares a la Secretaría de Planeación con copia a la Secretaria Distrital de Integración Social. Se continua con el mismo inventario  no hay modificaciones del reporte y no hay cambios adicionales de infraestrutura. </t>
  </si>
  <si>
    <t>6.15</t>
  </si>
  <si>
    <t>Incorporar en el Plan de Ordenamiento de Territorial de Bogotá estrategias integrales y urbanísticas conducentes a reducir los factores que generan condiciones para la Habitabilidad en Calle, que permitan el acondicionamiento de espacios intermedios que impidan el deterioro del entorno en su presencia y al desarrollo de planes maestros que conlleven a la prevención y la resignificación del Fenómeno en los territorios sociales del Distrito.</t>
  </si>
  <si>
    <t>Realizar socializaciones a las personas en proceso de superación de habitabilidad en calle, sobre infraestructura, rutas, paraderos, tarifas, y el manual del usuario en el marco de la  cultura ciudadana del Sistema TransMilenio, en los siguientes centros de atención: a) Centro de Atención Transitoria (CAT) ubicado en la Carrera 35 # 10- 69, b) Comunidad de Vida El Camino", ubicada en la Carrera 69 # 47- 87  y  c) Casa de Enlace Social y Seguimiento (personas ex habitantes de Calle), ubicado en la Carrera 16 a # 30-74.</t>
  </si>
  <si>
    <t>262 Empresa de Transporte del Tercer Milenio - Transmilenio S.A</t>
  </si>
  <si>
    <t xml:space="preserve">Jeisson Lucumi
</t>
  </si>
  <si>
    <t>2203000 ext 1901</t>
  </si>
  <si>
    <t>jeisson.lucumi@transmilenio.gov.co
yanira.vargas@transmilenio.gov.co</t>
  </si>
  <si>
    <t>Número de sesiones de socialización sobre el Sistema TransMilenio, realizadas con personas en proceso de superación de habitabilidad en calle interesadas en participar, por cada  uno de los tres (3) centros de atención.</t>
  </si>
  <si>
    <t>Sumatoria de sesiones de socialización al Sistema TransMilenio, realizadas con personas en proceso de superación de habitabilidad en calle interesadas en participar</t>
  </si>
  <si>
    <t>42 Transparencia, gestión pública y servicio a la ciudadanía</t>
  </si>
  <si>
    <t>Comunicación, capacitación y atención al usuario en el Sistema de Transporte Público gestionado por
Transmilenio S. A.</t>
  </si>
  <si>
    <t>Diseñar e implementar un esquema operativo de atención a las comunidades y grupos de interés en los componentes zonal y troncal, que permita atender las necesidades de información, capacitación y orientación que cubra el 100% de los espacios del servicio y zonas de impacto operativo</t>
  </si>
  <si>
    <t>6.16</t>
  </si>
  <si>
    <t>Reportar los resultados asociados al atributo de "seguridad" de las  encuestas de satisfacción que realice TRANSMILENIO S.A. durante el cuatrienio, con énfasis en lo relacionado con el fenómeno de habitabilidad en calle.</t>
  </si>
  <si>
    <t>Porcentaje de reportes de resultados asociados al atributo de "Seguridad" de las encuestas de satisfacción que realice TRANSMILENIO S.A. durante el cuatrienio.</t>
  </si>
  <si>
    <t>(Sumatoria de reportes entregados, de los resultados asociados al atributo de "Seguridad" de las  encuestas de satisfacción que realice TRANSMILENIO S.A. durante el cuatrienio / Total de encuestas realizadas)*100</t>
  </si>
  <si>
    <t>5 Bogotá mejor para todos</t>
  </si>
  <si>
    <t>Aumentar el nivel de satisfacción del Usuario, respecto de la Encuesta de Satisfacción Usuarios Transmilenio - Troncal y Zonal en lo correspondiente a la medición de comunicaciones.</t>
  </si>
  <si>
    <t>2.3%</t>
  </si>
  <si>
    <t>6.17</t>
  </si>
  <si>
    <t>Identificar el 100% de polígonos  susceptibles de ocupación por parte de personas habitantes de calle en el Distrito.</t>
  </si>
  <si>
    <t>Porcentaje de polígonos susceptibles de ocupación por parte de personas habitantes de calle en el Distrito.</t>
  </si>
  <si>
    <t>(Sumatoria de polígonos que presentan ocupación por parte de personas habitantes de calle en el Distrito/ Total de polígonos  susceptibles de ocupación por parte de personas habitantes de calle en el Distrito) x 100</t>
  </si>
  <si>
    <t>15 Recuperación, incorporación, vida urbana y control de la ilegalidad</t>
  </si>
  <si>
    <t>Control a los procesos de enajenación y arriendo de vivienda</t>
  </si>
  <si>
    <t>Monitorear 100.00 % de polígonos identificados de control y prevención en áreas susceptibles de ocupación</t>
  </si>
  <si>
    <t>2.13</t>
  </si>
  <si>
    <t>Adelantar  las  medidas  necesarias  para  el  acceso  a  la  atención  de  los Ciudadanos identificados  como Habitantes  de  Calle por  la  Secretaria  Distrital  de  Integración  Social  o  la entidad responsable que haga sus veces.</t>
  </si>
  <si>
    <t>Diseño  de estrategia de participación y movilización social en salud a partir de la ruta básica de promoción y mantenimiento de la salud para la inclusión social, la construcción de redes de sostenibilidad y entornos protectores a personas en riesgo de habitar la calle y personas habitantes de calle</t>
  </si>
  <si>
    <t>Porcentaje en el diseño de la estrategia de  participación y movilización social en salud a partir de la ruta básica de promoción y mantenimiento de la salud para la inclusión social, la construcción de redes de sostenibilidad y entornos protectores a personas en riesgo de habitar la calle y personas habitantes de calle</t>
  </si>
  <si>
    <t>(Sumantoria de fases de diseño de la estrategia de participación y movilización social en salud a partir de la ruta básica de promoción y mantenimiento de la salud para la inclusión social, la construcción de redes de sostenibilidad y entornos protectores a personas en riesgo de habitar la calle y personas habitantes de calle / Total de personas habitantes de calle identificadas) x 100</t>
  </si>
  <si>
    <t xml:space="preserve">A 2024 incrementar en 33% la atención a las poblaciones diferenciqales (étnias, lesbianas, Gays,Biseuales, personas Trans, intersexuales, habitantes de calle, carreteros, personas que ejercen actividades sexuales pagadas), desde la gestión de la salud pública y acciones colectivas </t>
  </si>
  <si>
    <t>Nuevas generaciones salud e inclusión</t>
  </si>
  <si>
    <t>A 2024 incrementar en 33% la atención a las poblaciones diferenciqales (étnias, lesbianas, Gays,Biseuales, personas Trans, intersexuales, habitantes de calle, carreteros, personas que ejercen actividades sexuales pagadas), desde la gestión de la salud pública y acciones colectivas</t>
  </si>
  <si>
    <t xml:space="preserve">Se avanza en un 10% en la adaptacion de la ruta de mantenimiento y promoción de la salud con enfoque diferencial en habitanza en calle.
Se realiza intervenciones para el  fortaleciendo sus capacidades en promoción de prácticas en salud e identificación del riesgo y atención en prevención de contagio con trabajadores informales en torno a organizaciones de recuperadores ambientales se atendieron a  1.149 personas recicladoras con alta permanencia en calle  y reciclador habitante de calle </t>
  </si>
  <si>
    <t>2.14</t>
  </si>
  <si>
    <t>Fortalecimiento de capacidades  sobre salud sexual y reproductiva con personas, organizaciones y entidades vinculadas al fenómeno de habitabilidad en calle</t>
  </si>
  <si>
    <t xml:space="preserve">Porcentaje de talento humano con fortalecimiento de capacidades sobre salud sexual y reproductiva </t>
  </si>
  <si>
    <t>(Sumatoria de personas   con fortalecimiento de capacidades sobre salud sexual y reproductiva / Total de personas habitantes de calle remitidas a través de listado censal ) x 100</t>
  </si>
  <si>
    <t xml:space="preserve">Se desarrollan 15 asesorias individuales y colectivas a personas vinculadas a organizaciones sociales a fin de fortalecer capacidades sobre salud sexual y reproductiva </t>
  </si>
  <si>
    <t>2.15</t>
  </si>
  <si>
    <t>Atención Integral al 100% de los niños, niñas, adolescentes en riesgo de estar en conflicto con la ley.</t>
  </si>
  <si>
    <t xml:space="preserve">Porcentaje de atención integral   a niños, niñas, adolescentes en riesgo de estar en conflicto con la ley atendidos integralmente </t>
  </si>
  <si>
    <t>(Sumatoria de niños, niñas, adolescentes en riesgo de estar en conflicto con la ley, atendidos integralmente/ Total de niños, niñas, adolescentes en riesgo de estar en conflicto con la ley identificados)X100</t>
  </si>
  <si>
    <t>Atender al 100%  niños, niñas, adolescentes en riesgo de estar en conflicto con la ley</t>
  </si>
  <si>
    <t>2.16</t>
  </si>
  <si>
    <t xml:space="preserve">
Diseño de una estrategia de tamización, tratamiento y seguimiento  de Sífilis en población habitante de calle en el Distrito Capital, con énfasis en población gestante para la disminución de la transmisión de sífilis congénita.</t>
  </si>
  <si>
    <t>Porcentaje en el diseño de la estrategia de de tamización, tratamiento y seguimiento  de Sífilis en población habitante de calle en el Distrito Capital, con énfasis en población gestante para la disminución de la transmisión de sífilis congénita.</t>
  </si>
  <si>
    <t>(Sumantoria de fases de diseño de la estrategia para garantizar las acciones de  tamizaje y  diagnósticos oportuno de Sífilis / Total de personas habitantes de calle identificadas) x 100</t>
  </si>
  <si>
    <t>Salud y bienestar para los niños y las niñas</t>
  </si>
  <si>
    <t>A 2024 disminuir en un 25% la incidencia de sífilis congenita</t>
  </si>
  <si>
    <t>Se avanza en 10% en la adaptación de la estrategia intersectorial para manejo diferencial de Sífilis en personas con habitanza en calle y se realiza acompañamiento a servicios de salud a 23 personas que manifestaron baja adeherncia a tratamiento a enfermedades de transmisión sexual. Entre ellas a 5 mujeres en estado de gestación</t>
  </si>
  <si>
    <t>ysalazar@sdmujer.gov.co</t>
  </si>
  <si>
    <t xml:space="preserve">Diseñar e Implementar una estrategia sectorial de Cuidado Menstrual dirigida a ciudadanas habitantes de calle </t>
  </si>
  <si>
    <t>Porcentaje del diseño y la implementación de la estrategia de cuidado menstrual</t>
  </si>
  <si>
    <t>(Sumatoria de las fases de diseño e implementación de la estrategia de cuidado menstrual realizadas/Total de fases programadas)x 100
Nota: Fase de diseño 30% 2020
Fase de implementación 20% 2021 Fase de implementación 20% 2022Fase de implementación 20% 2023. Fase de implementación 10% 2024</t>
  </si>
  <si>
    <t>1.Hacer un nuevo contrato social con igualdad de oportunidades para la inclusión social, productiva y política</t>
  </si>
  <si>
    <t>Reducir la pobreza monetaria, multidimensional y la feminización de la pobreza</t>
  </si>
  <si>
    <t>Promoción de la igualdad, el desarrollo de capacidades y el reconocimiento de las mujeres</t>
  </si>
  <si>
    <t>Diseñar acciones afirmativas con enfoque diferencial, para desarrollar capacidades y promover los derechos de las mujeres en todas sus diversidades, en los sectores de la administración distrital y en las localidades</t>
  </si>
  <si>
    <t>Implementación de acciones afirmativas dirigidas a las mujeres con enfoque diferencial y de género
en Bogotá</t>
  </si>
  <si>
    <t>Implementar 3 estrategias con enfoque diferencial para mujeres en su diversidad</t>
  </si>
  <si>
    <t>El presupuesto programado es para las tres estrategias por cuatro años, por lo cual no se puede especificar el presupuesto  para la estrategia de cuidado menstrual especificamente.</t>
  </si>
  <si>
    <t>Pilar Eje/Programa</t>
  </si>
  <si>
    <t>Programa/Proyecto</t>
  </si>
  <si>
    <t>Proyecto/Metas</t>
  </si>
  <si>
    <t>MetaR/Indicador</t>
  </si>
  <si>
    <t>zº</t>
  </si>
  <si>
    <t>Periodo</t>
  </si>
  <si>
    <t>Política_Pública</t>
  </si>
  <si>
    <t>Dimensiones</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</si>
  <si>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</si>
  <si>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</si>
  <si>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</si>
  <si>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</si>
  <si>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</si>
  <si>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</si>
  <si>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</si>
  <si>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</si>
  <si>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</si>
  <si>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 xml:space="preserve">_Pilar_Eje 
</t>
  </si>
  <si>
    <t>_01_Pilar_Igualdad_de_Calidad_de_Vida</t>
  </si>
  <si>
    <t>_02_Pilar_Democracia_Urbana</t>
  </si>
  <si>
    <t>_01_Prevención_y_atención_de_la_maternidad_y_la_paternidad_tempranas</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</si>
  <si>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</si>
  <si>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</si>
  <si>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</si>
  <si>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</si>
  <si>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</si>
  <si>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</si>
  <si>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</si>
  <si>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</si>
  <si>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</si>
  <si>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</si>
  <si>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_21_Justicia_para_todos_consolidación_del_sistema_distrital_de_justicia</t>
  </si>
  <si>
    <t>_22_Bogotá_vive_los_derechos_humanos</t>
  </si>
  <si>
    <t xml:space="preserve">_25_Cambio_cultural_y_construcción_del_tejido_social_para_la_vida </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</si>
  <si>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</si>
  <si>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</si>
  <si>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</si>
  <si>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</si>
  <si>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</si>
  <si>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</si>
  <si>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</si>
  <si>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</si>
  <si>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</si>
  <si>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</si>
  <si>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</si>
  <si>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</si>
  <si>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</si>
  <si>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</si>
  <si>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</si>
  <si>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</si>
  <si>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</si>
  <si>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</si>
  <si>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</si>
  <si>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</si>
  <si>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</si>
  <si>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</si>
  <si>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</si>
  <si>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</si>
  <si>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</si>
  <si>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</si>
  <si>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</si>
  <si>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</si>
  <si>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</si>
  <si>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</si>
  <si>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</si>
  <si>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</si>
  <si>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</si>
  <si>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</si>
  <si>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</si>
  <si>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</si>
  <si>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</si>
  <si>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</si>
  <si>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</si>
  <si>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</si>
  <si>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</si>
  <si>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Semestre 1</t>
  </si>
  <si>
    <t>Política_Pública_de_Juventud</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</si>
  <si>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</si>
  <si>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</si>
  <si>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</si>
  <si>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</si>
  <si>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</si>
  <si>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</si>
  <si>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</si>
  <si>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</si>
  <si>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</si>
  <si>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 xml:space="preserve">_101_Prevención_y_atención_integral_de_la_paternidad_y_la_maternidad_temprana </t>
  </si>
  <si>
    <t>_102_Desarrollo_integral_desde_la_gestación_hasta_la_adolescencia</t>
  </si>
  <si>
    <t>_111_Calles_Alternativas</t>
  </si>
  <si>
    <t>_117_Acceso_y_permanencia_con_enfoque_local</t>
  </si>
  <si>
    <t>_151_Acceso_a_la_Justicia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</si>
  <si>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</si>
  <si>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</si>
  <si>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</si>
  <si>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</si>
  <si>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</si>
  <si>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</si>
  <si>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</si>
  <si>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</si>
  <si>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</si>
  <si>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</si>
  <si>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</si>
  <si>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</si>
  <si>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</si>
  <si>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</si>
  <si>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</si>
  <si>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</si>
  <si>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</si>
  <si>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</si>
  <si>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</si>
  <si>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</si>
  <si>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</si>
  <si>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</si>
  <si>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</si>
  <si>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</si>
  <si>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</si>
  <si>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</si>
  <si>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</si>
  <si>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</si>
  <si>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</si>
  <si>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</si>
  <si>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</si>
  <si>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</si>
  <si>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</si>
  <si>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</si>
  <si>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</si>
  <si>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</si>
  <si>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</si>
  <si>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</si>
  <si>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</si>
  <si>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</si>
  <si>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Población específica</t>
  </si>
  <si>
    <t>Semestre 2</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</si>
  <si>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</si>
  <si>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</si>
  <si>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</si>
  <si>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</si>
  <si>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</si>
  <si>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</si>
  <si>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</si>
  <si>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</si>
  <si>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</si>
  <si>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_112_Distrito_joven</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</si>
  <si>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</si>
  <si>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</si>
  <si>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</si>
  <si>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</si>
  <si>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</si>
  <si>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</si>
  <si>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</si>
  <si>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</si>
  <si>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</si>
  <si>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</si>
  <si>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</si>
  <si>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</si>
  <si>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</si>
  <si>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</si>
  <si>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</si>
  <si>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</si>
  <si>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</si>
  <si>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</si>
  <si>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</si>
  <si>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</si>
  <si>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</si>
  <si>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</si>
  <si>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</si>
  <si>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</si>
  <si>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</si>
  <si>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</si>
  <si>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</si>
  <si>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</si>
  <si>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</si>
  <si>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</si>
  <si>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</si>
  <si>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</si>
  <si>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</si>
  <si>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</si>
  <si>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</si>
  <si>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</si>
  <si>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</si>
  <si>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</si>
  <si>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Formulación PA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</si>
  <si>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</si>
  <si>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</si>
  <si>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</si>
  <si>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</si>
  <si>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</si>
  <si>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</si>
  <si>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</si>
  <si>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</si>
  <si>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</si>
  <si>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_157_Intervención_integral_en_territorios_y_poblaciones_priorizadas_a_través_de_cultura,_recreación_y_deporte</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</si>
  <si>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</si>
  <si>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</si>
  <si>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</si>
  <si>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</si>
  <si>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</si>
  <si>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</si>
  <si>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</si>
  <si>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</si>
  <si>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</si>
  <si>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</si>
  <si>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</si>
  <si>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</si>
  <si>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</si>
  <si>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</si>
  <si>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</si>
  <si>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</si>
  <si>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</si>
  <si>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</si>
  <si>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</si>
  <si>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</si>
  <si>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</si>
  <si>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</si>
  <si>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</si>
  <si>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</si>
  <si>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</si>
  <si>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</si>
  <si>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</si>
  <si>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</si>
  <si>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</si>
  <si>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</si>
  <si>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</si>
  <si>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</si>
  <si>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</si>
  <si>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</si>
  <si>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</si>
  <si>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</si>
  <si>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</si>
  <si>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</si>
  <si>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</si>
  <si>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</si>
  <si>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</si>
  <si>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</si>
  <si>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</si>
  <si>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</si>
  <si>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</si>
  <si>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</si>
  <si>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</si>
  <si>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</si>
  <si>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</si>
  <si>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</si>
  <si>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</si>
  <si>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</si>
  <si>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</si>
  <si>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</si>
  <si>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</si>
  <si>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</si>
  <si>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</si>
  <si>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</si>
  <si>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</si>
  <si>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</si>
  <si>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</si>
  <si>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</si>
  <si>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</si>
  <si>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</si>
  <si>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</si>
  <si>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</si>
  <si>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</si>
  <si>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</si>
  <si>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</si>
  <si>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</si>
  <si>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</si>
  <si>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</si>
  <si>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</si>
  <si>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</si>
  <si>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</si>
  <si>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</si>
  <si>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</si>
  <si>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</si>
  <si>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</si>
  <si>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</si>
  <si>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</si>
  <si>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</si>
  <si>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</si>
  <si>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</si>
  <si>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</si>
  <si>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</si>
  <si>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</si>
  <si>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</si>
  <si>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</si>
  <si>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</si>
  <si>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</si>
  <si>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</si>
  <si>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</si>
  <si>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</si>
  <si>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</si>
  <si>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</si>
  <si>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</si>
  <si>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</si>
  <si>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</si>
  <si>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</si>
  <si>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</si>
  <si>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</si>
  <si>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</si>
  <si>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</si>
  <si>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</si>
  <si>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</si>
  <si>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</si>
  <si>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</si>
  <si>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</si>
  <si>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</si>
  <si>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</si>
  <si>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</si>
  <si>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</si>
  <si>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</si>
  <si>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</si>
  <si>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</si>
  <si>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</si>
  <si>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</si>
  <si>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</si>
  <si>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</si>
  <si>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</si>
  <si>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</si>
  <si>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</si>
  <si>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</si>
  <si>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</si>
  <si>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</si>
  <si>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</si>
  <si>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</si>
  <si>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</si>
  <si>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</si>
  <si>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</si>
  <si>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</si>
  <si>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</si>
  <si>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</si>
  <si>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</si>
  <si>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</si>
  <si>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</si>
  <si>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</si>
  <si>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</si>
  <si>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</si>
  <si>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</si>
  <si>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</si>
  <si>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</si>
  <si>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</si>
  <si>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</si>
  <si>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</si>
  <si>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</si>
  <si>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</si>
  <si>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</si>
  <si>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</si>
  <si>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</si>
  <si>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</si>
  <si>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</si>
  <si>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</si>
  <si>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</si>
  <si>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</si>
  <si>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</si>
  <si>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</si>
  <si>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</si>
  <si>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</si>
  <si>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</si>
  <si>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</si>
  <si>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</si>
  <si>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</si>
  <si>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</si>
  <si>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</si>
  <si>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</si>
  <si>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</si>
  <si>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</si>
  <si>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</si>
  <si>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</si>
  <si>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</si>
  <si>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</si>
  <si>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</si>
  <si>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</si>
  <si>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</si>
  <si>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</si>
  <si>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</si>
  <si>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</si>
  <si>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</si>
  <si>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</si>
  <si>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IR_Porcentaje_de_estudiantes_de_IED_en_nivel_insuficiente_en_la_prueba_Saber_de_matemáticas_en_grado_9</t>
  </si>
  <si>
    <t>IP_Porcentaje de estudiantes de IED con alimentación escolar</t>
  </si>
  <si>
    <t>9.Alc.Local Fontibón</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</si>
  <si>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</si>
  <si>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</si>
  <si>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</si>
  <si>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MP__100PorCiento_IED_acompañadas_en_la_implementación_del_modelo_de_atención_educativa_diferencial</t>
  </si>
  <si>
    <t>10.Alc.Local Engativá</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</si>
  <si>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</si>
  <si>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</si>
  <si>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MP_Construir_una_línea_de_base_del_número_de_estudiantes_con_trastornos_de_aprendizaje_pertenecientes_al_Sistema_Educativo_Oficial_en_articulación_con_las_estrategias_establecidas_con_el_sector_salud</t>
  </si>
  <si>
    <t>11.Alc.Local Suba</t>
  </si>
  <si>
    <t>Gestar_procesos_de_discusión_y_promover_acciones_concretas_acerca_de_las_políticas_y_las_disposiciones_legales_que_rigen_el_sistema_educativo_nacional_y_reevaluarlos_para_adaptarlos_a_las_necesidades_reales_de_las_y_los_jóvenes</t>
  </si>
  <si>
    <t>MP_10PorCiento_de_estudiantes_de_grado_11_del_sector_oficial_en_nivel_B1_o_superior_de_inglés_como_segunda_lengua</t>
  </si>
  <si>
    <t>12.Alc.Local Barrios Unidos</t>
  </si>
  <si>
    <t>Promover_procesos_pedagógicos_que_permitan_rescatar_y_sensibilizar_sobre_la_historia_las_identidades_las_tradiciones_la_interculturalidad_las_Necesidades_Educativas_Especiales_la_diversidad_étnica_las_expresiones_juveniles_y_las_culturas_de_nuestros_pueblos</t>
  </si>
  <si>
    <t>IP_Porcentaje IED acompañadas en la implementación del modelo de atención educativa diferencial</t>
  </si>
  <si>
    <t>13.Alc.Local Teusaquillo</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</si>
  <si>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</si>
  <si>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IP_Líneas base de la identificación de estudiantes con trastornos de aprendizaje dentro del Sistema Oficial construidas en articulación con las estrategias establecidas con el sector salud</t>
  </si>
  <si>
    <t>14.Alc.Local Los Mártires</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</si>
  <si>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</si>
  <si>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</si>
  <si>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</si>
  <si>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</si>
  <si>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</si>
  <si>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</si>
  <si>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</si>
  <si>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</si>
  <si>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No se puede determinar el presupuesto ejecutado específicamente en el desarrollo de la acción, ya que, el presupuesto programado es global de la meta del proyecto de inversión 7757.
El 50% de la meta  corresponde a la elaboración del documento borrador de política pública actualizado.</t>
  </si>
  <si>
    <r>
      <rPr>
        <b/>
        <sz val="10"/>
        <rFont val="Calibri Light"/>
        <family val="2"/>
        <scheme val="major"/>
      </rPr>
      <t xml:space="preserve"> </t>
    </r>
    <r>
      <rPr>
        <sz val="10"/>
        <rFont val="Calibri Light"/>
        <family val="2"/>
        <scheme val="major"/>
      </rPr>
      <t xml:space="preserve">La meta proyecto de inversión es una meta constante, sin embargo,por la situación presentada por la pandemia esta meta fue reprogramada para el 2020 pasando de 9.795 a 4.055 personas </t>
    </r>
  </si>
  <si>
    <r>
      <rPr>
        <sz val="10"/>
        <color theme="1"/>
        <rFont val="Calibri Light"/>
        <family val="2"/>
        <scheme val="major"/>
      </rPr>
      <t>El presupuesto programado corresponde al presupuesto global de la meta del proyecto para el segundo semestre de la vigencia.
El indicador no pudo ser cumplido al 100%, debido a las dinámicas territoriales del Fenómeno de Habitabilidad en Calle, presentadas durante la pandemia.</t>
    </r>
    <r>
      <rPr>
        <sz val="10"/>
        <color rgb="FFFF0000"/>
        <rFont val="Calibri Light"/>
        <family val="2"/>
        <scheme val="major"/>
      </rPr>
      <t xml:space="preserve">
</t>
    </r>
  </si>
  <si>
    <r>
      <t xml:space="preserve">La meta y el presupuesto programados para el año 2020 corresponde al total del proyecto 7770, teniendo presente que el proyecto no cuenta con desagregación por habitantes de calle. </t>
    </r>
    <r>
      <rPr>
        <sz val="10"/>
        <rFont val="Calibri Light (Títulos)"/>
      </rPr>
      <t>El presupuesto programado y ejecutado no coincide con el reportado en el informe presupuestal de cierre de vigencia 2020 del SEVEN.</t>
    </r>
  </si>
  <si>
    <r>
      <t>La meta y el presupuesto programados para el año 2020 corresponde al total del proyecto 7770, teniendo presente que el proyecto no cuenta con desagregación por habitantes de calle.</t>
    </r>
    <r>
      <rPr>
        <sz val="10"/>
        <rFont val="Calibri Light (Títulos)"/>
      </rPr>
      <t xml:space="preserve"> El presupuesto programado y ejecutado no coincide con el reportado en el informe presupuestal de cierre de vigencia 2020 del SEVEN.</t>
    </r>
  </si>
  <si>
    <t xml:space="preserve">El presupuesto programado corresponde al presupuesto global de la meta del proyecto para el segundo semestre de la vigencia.
</t>
  </si>
  <si>
    <t xml:space="preserve">Con el 18% de la población Diagnosticada no se ha logrado orientar hacia los servicios de salud, dado que se desconoce la ubicación. Se realiza búsqueda en el Distrito.
</t>
  </si>
  <si>
    <t xml:space="preserve">SECRETARIA DISTRITAL DE INTEGRACIÓN SOCIAL </t>
  </si>
  <si>
    <t>YILI MARIA RODRIGUEZ CORREA</t>
  </si>
  <si>
    <t>Durante el periodo junio - diciembre de 2020 se atendió a 1.951 ciudadanas y ciudadanos habitantes de calle y en riesgo de habitar calle, lo que corresponde a una ejecución de la meta del proyecto de inversión del 48%. Esta situación se presentó debido a la emergencia sanitaria por COVID 19, que impidió tener una cobertura completa en las unidades operativas atendiendo las recomendaciones de la Secretaría Distrital de Salud frente al distanciamiento social, lo cual implicó una disminución de la capacidad de atención de menos del 50%.
Adicionalmente, durante el periodo se presentaron brotes por COVID en los hogares de paso Bakatá, Cra 13, Carreteros y Animales de Compañía y los Mártires, así como en el CEDID:PV y en la Comunidad de Vida El Camino, lo que implicó definir cercos epidemiológicos que impidieron el ingreso y rotación de personas nuevas. Frente a esta situación se realizó una estrecha articulación con la SDS que brindo asesoría y orientación constante frente al manejo de la situación. Para el mes de diciembre se generaron rebrotes en el Hogar de Paso Los Mártires y en el CEDID.
La restricción en el ingreso de personas nuevas a las unidades operativas afectó el cumplimiento de la meta por la imposibilidad de tener cupo completo y de permitir la rotación de las personas. Ante esto, se optó por movilizar parte del equipo a la atención directa en los territorios con el fin de suplir las necesidades que se presentaron en terreno. Así mismo adecuar la modalidad de autocuidado permitiendo la prestación de atención de bajo umbral buscando cubrir las necesidades básicas de las y los habitantes de calle que no ingresaron a otros servicios y que se vieron altamente vulnerados por la situación de emergencia sanitaria.
Por otra parte, en el marco de las acciones adelantadas, El Centro de Atención Transitoria, desde el proyecto de inversión 7757 se transformó en el Centro de Desarrollo Integral y Diferencial: Proyecto de vida, donde se estableció una importante apuesta por la atención diferencial y la ampliación de capacidades, así como la atención a población en alto riesgo de habitar la calle.
Así mismo se definió el eje de ampliación de capacidades y gestión de oportunidades con el fin de establecer una línea técnica a partir de tres estrategias: 1) estrategia transversal de las artes, 2) estrategia de generación de oportunidades y 3) estrategia socio-ocupacional.</t>
  </si>
  <si>
    <t>En el Servicio Social Centros integrarte de Atención Interna se realiza la atención a personas con discapacidad cognitiva, psicosocial o física, en condición de vulnerabilidad, de 18 años hasta los 59 años y 11 meses que requieran apoyos de extensos a generalizados, que habiten en Bogotá D.C. y que no cuenten con una red familiar o social de apoyo que garantice su cuidado. En el Servicio Social Centros integrarte de Atención Externa se brinda atención a personas con discapacidad cognitiva o discapacidad múltiple asociada a cognitiva mayores de 18 años y menores de 59 años 11 meses que requieran apoyos intermitentes, limitados, extensos y generalizados y que habiten en Bogotá D.C.
En estos servicios sociales en el segundo semestre de 2020 se desarrolla el proceso de atención de acuerdo a las condiciones sanitarias por la emergencia en coordinación con entidades de otros sectores a nivel distrital y local, desarrollando actividades de referenciación en temas de salud, actividades lúdicas, recreativas, de desarrollo individual, social y acompañamiento familiar para todos y todas las participantes de los servicios sociales, atención presencial y virtual, implementación de guías de trabajo en casa, entrega de paquetes alimentarios y bonos canjeables por alimentos en todos los servicios. Se logra la atención de 15 personas con discapacidad exhabitantes de calle en los diferentes centros, en condiciones que les permitan</t>
  </si>
  <si>
    <t>El avance en el cumplimiento de la meta del proyecto durante el segundo semestre de la vigencia 2020, inició su avance consiguiendo la vinculación a los procesos de los centros día a 240 personas mayores habitantes de calle, este seguimiento se continuará realizando en el marco de las acciones del enfoque de derechos la población objetivo de la política pública</t>
  </si>
  <si>
    <t>El presupuesto asignado para los proyectos de infraestructura, son acordes a los proyectos ejecutados durante la administración.
El presupuesto ejecutado de acuerdo a los avances de obras de infraestructura</t>
  </si>
  <si>
    <t xml:space="preserve">Con el apoyo de mediadores de lectura de biblored, talleristas externos, mediante alianzas y convocatorias, se adelantaron talleres de extensión de la mano con IDIPROM para fomentar la lectura, escritura y oralidad para el libre acceso a la información y el conocimiento, así como para el desarrollo del pensamiento crítico y capacidades para argumentar y debatir ideas y actividades de lectura, escritura y oralidad para el ejercicio de la ciudadanía y la participación social. 
Las acciones desarrolladas en el marco de cada programa, en particular en lo referente a nuestra participación en la implementación de estrategias transectoriales para la ampliación de oportunidades sociales, económicas, políticas y culturales para las Ciudadanas y Ciudadanos Habitantes de Calle, para promover la inclusión social, la dignificación de la habitabilidad en calle, la protección integral o la superación de la habitabilidad, en el marco de un enfoque diferencial y de género, nos permitió adelantar talleres y prácticas de lectura, escritura y oralidad realmente insertas en el contexto social y cultural del habitante de calle para que a partir de la realidad se presenten nuevos horizontes y entendimientos para reflexionar y pensar en el rescate de ideales y oportunidades.
En lo corrido de 2020 se adelantaron 30 actividades, con un total de 499 asistentes con el apoyo de IDIPRON Bosa, IDIPRON La Favorita, IDIPRON Liberia, Centro de Atención Transitoria de Puente Aranda, Centro de atención transitorio CAT, IDIPRON Santa Lucía, IDIPRON Molinos, IDIPRON Servitá, Idipron casan de la Florida, Idipron Bosa e Idipron casa Antonio Nariño.
</t>
  </si>
  <si>
    <t>Costo de tallerista promedio 85.000 por hora (cada taller 2 horas) * 10 talleres en el segundo semestre de 2020.3</t>
  </si>
  <si>
    <t>Para la vigencia 2020, se brindó Atención integral al 100% de niños, niñas y adolescentes que se encontraban con alta permanencia en calle y/o en situación de vida en calle.</t>
  </si>
  <si>
    <t>A través de los reportes que se realizaron por parte de nuestros equipos territoriales donde se tuvo incidencia con ciudadano habitante de calle,  se genero una atencion mas digna dentro de los marcos de los derechos humanos, generando  estrategias  de sensibilización y mitigación del riesgo para la ciudad, con énfasis en la población Ciudadana habitante de calle, implementando entornos de confianza seguros. Adicional se realizaóseguimiento al reporte del DAC (Departamento de Analisis Criminal) de la Fiscalia Seccional, sobre Ciudadano habitante de calle instrumentalizado para la comercializacion de estupefacientes.</t>
  </si>
  <si>
    <t>Por medio de recorridos de acompañamiento a oferta de servicios, jornadas de autocuidado y gestión institucional y ciudadana para identificación de CHC, se logra evidenciar por parte de los equipos territoriales las difertenes situaciones que tengan incidencia con CHC.</t>
  </si>
  <si>
    <t>A través de los espacios interlocales de participacion ciudadana, se obtuvo un resultado importante en las 19 loclaidades de la ciudad, generando participación activa mes a mes, donde se implementan las diferentes estrategias de sensibilización y mitigación de riesgos con incidentes que tengan que ver con CHC,</t>
  </si>
  <si>
    <t>61 reuniones en las 19 localidades de la ciudad con los referentes de la PPFHC de cada Alcaldia Local / 3 reuniones de Mesa del componente técnico de seguridad humana y convivencia ciudadana / 2 Reuniones con el CESED, centro de investigación de la Universidad de los Andes</t>
  </si>
  <si>
    <t>0.3%</t>
  </si>
  <si>
    <t xml:space="preserve">Se realizó el 16 de octubre de 2020 a las 4 p.m. a través del canal de YouTube  la jornada de orientación titulada "El impacto de las políticas públicas distritales en la Gestión Jurídica del D.C. - Política Publica Distrital para el fenómeno de habitabilidad en calle", con los (as) conferencistas Valentina Gámez Rodríguez y Germán Arturo Orozco Vanegas.  La jornada  abordó el tema del fenómeno de habitabilidad en calle y las acciones preventivas del distrito que desde la gestión jurídica que se debe adelantar por parte de las Entidades y Organismos Distritales, especialmente, del cuerpo de abogados y abogadas.  En el formato de asistencia se registraron 49 personas, pero en el canal se encuentra a la fecha un total de 457 visualizaciónes  https://www.youtube.com/watch?v=EiZVBlpZvEQ&amp;t=3s. Quienes diligenciaron la encuesta  y registro de asistencia calificaron a los cnferencistas en un 80% como excelente y 20% buenos. Igualmente, se motivó la participación del publico a través de los comentarios y chat. </t>
  </si>
  <si>
    <t xml:space="preserve">Desde la Dirección de Derechos Humanos de la Secretaría Distrital de Gobierno, se realizó la atención en casa refugio a población LGBTI, víctima de violencias por orientación sexual o identidad de género, durante el segundo semestre del año 2020, en el periodo comprendido del  01 de julio al 31 de diciembre, de la siguiente manera: 
No nuevos ingresos: 3, No. Atenciones por Seguimiento: 1, No Nuevos hechos : 1 . Para un total de  5  . Es de resaltar que la ruta mencionada se activa con personas sin red de apoyo y previene el fénomeno de habitabilidad de calle. 
A las personas que ingresaron a la ruta, a quienes se les realizó  seguimientos y reportaron nuevos hechos se les brindo las 3 atenciones Jurídica, psicológica y atención por trabajo Social. 
En el segundo semestre del año 2020, cinco personas contaron con medidas por asociado. </t>
  </si>
  <si>
    <t>No Aplica.</t>
  </si>
  <si>
    <t xml:space="preserve">En el segundo semestre, se acordó realizar "procesos de formación desarrollados en Derechos Humanos, incorporando el enfoque diferencial e interseccional, dirigidos a toda la ciudadanía habitante o no de calle, servidores y fuerza pública, para promover entornos dignificantes y de resignificación del fenómeno de habitabilidad en calle".
En este sentido, se busca no solo concentrarse  en el fenómeno de la habitabilidad en calle y en la ciudadanía habitante de calle, sino en la identificación y prevención de violencias estructurales, culturales y directas que pueden enmarcar dicho fenómeno y afectar a dicha población.
Producto de lo enunciado, se desarrollaron 15 procesos de formación desde el equipo de formación de la Dirección de Derechos Humanos de la Secretaría Distrital de Gobierno, que dieron como resultado la formación a 449 ciudadanos. 
</t>
  </si>
  <si>
    <t>El presupuesto ejecutado de la acción se enmarca en los procesos de formación del Programa Distrital de Educación en Derechos Humanos para la Paz y la Reconciliación a cargo del equipo de formación de la Dirección de Derechos Humanos de la Secretaría Distrital de Gobierno.</t>
  </si>
  <si>
    <t>Beca Bogota diversa categoria 5: Prácticas Artísitcas Orientadas  a Prevenir Situaciones de Vulneración de Derechos.                                 Se realizaron laboratorios de creación artistica en tres lobalidades (Santafe, Martires, Usaquen).   Se realizaron tres encuentros de caracterizacion de la población y 15 Fotografias en formato grande cuarto de pliego que evidenciaron los momentos claves de los encuentros.</t>
  </si>
  <si>
    <t>El  valor de presupuesto programado corresponde a las actividades destinadas a todos sectores sociales donde se incluye habitabilidad en calle.</t>
  </si>
  <si>
    <t>15,572,859,762</t>
  </si>
  <si>
    <t>El presupuesto es global y corresponde a la Meta 5  del proyecto de inversión 7756 Compromiso Social por la Diversidad en Bogotá. Se hace necesario precisar que se presentó un ajuste al presupuesto asignado a la Meta 5 después de la  asignación presupuestal  aprobada por la Secretaría Distrital de Hacienda para la vigencia 2021, la que corresponde a $8.354.018.824 destinados para el cumplimiento de esta meta durante el cutrienio 2020-2024</t>
  </si>
  <si>
    <t>NO APLICA</t>
  </si>
  <si>
    <t>Se han atendido a las niñas, niños y adolescentes en la totalidad, quienes han llegado a requerir del servicio que presta el Instituto.</t>
  </si>
  <si>
    <t>Se ha trabajado con todas las niñas, niños, adolescentes y jóvenes que llegan al Instituo y se hacen los procesos necesarios para vincularlos a todos los programas y proyectos con que cuenta el Instituto, Se trabaja constantemente en todo el tema de restablecimiento de derechos y se realizan los seguimientos respectivos.</t>
  </si>
  <si>
    <t>En el tema de explotación sexual y comercial el Instiuto a buscado fortalecer la estrategia de atención para que de cuenta de el restablecimiento de los derechos de las niñas niños y adolescentes de tal manera que se restablezcan los derechos de estas personas que ha sufrido de este delito.</t>
  </si>
  <si>
    <t>Se ha avanzado en el cumplimiento de la meta aunque se han tendido algunas difcicultades dado a la pandemia COVID 19 lo cual ha imposibilitado en algunos momentos realizar las acciones de la manera prevista, sin embargo el IDIPRON no ha parado en las actividades durante el todo el tiempo.</t>
  </si>
  <si>
    <t>POLITICA PÚBLICA PARA EL FENÓMENO DE HABITABILIDAD EN CALLE</t>
  </si>
  <si>
    <t>1.69</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</si>
</sst>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6" formatCode="&quot;$&quot;\ #,##0;[Red]\-&quot;$&quot;\ #,##0"/>
    <numFmt numFmtId="41" formatCode="_-* #,##0_-;\-* #,##0_-;_-* &quot;-&quot;_-;_-@_-"/>
    <numFmt numFmtId="43" formatCode="_-* #,##0.00_-;\-* #,##0.00_-;_-* &quot;-&quot;??_-;_-@_-"/>
    <numFmt numFmtId="164" formatCode="&quot;$&quot;#,##0;\-&quot;$&quot;#,##0"/>
    <numFmt numFmtId="165" formatCode="_-&quot;$&quot;* #,##0.00_-;\-&quot;$&quot;* #,##0.00_-;_-&quot;$&quot;* &quot;-&quot;??_-;_-@_-"/>
    <numFmt numFmtId="166" formatCode="_(&quot;$&quot;* #,##0_);_(&quot;$&quot;* \(#,##0\);_(&quot;$&quot;* &quot;-&quot;_);_(@_)"/>
    <numFmt numFmtId="167" formatCode="_(* #,##0_);_(* \(#,##0\);_(* &quot;-&quot;_);_(@_)"/>
    <numFmt numFmtId="168" formatCode="_(* #,##0.00_);_(* \(#,##0.00\);_(* &quot;-&quot;??_);_(@_)"/>
    <numFmt numFmtId="169" formatCode="&quot;$&quot;\ #,##0_);[Red]\(&quot;$&quot;\ #,##0\)"/>
    <numFmt numFmtId="170" formatCode="_(&quot;$&quot;\ * #,##0_);_(&quot;$&quot;\ * \(#,##0\);_(&quot;$&quot;\ * &quot;-&quot;_);_(@_)"/>
    <numFmt numFmtId="171" formatCode="_(&quot;$&quot;\ * #,##0.00_);_(&quot;$&quot;\ * \(#,##0.00\);_(&quot;$&quot;\ * &quot;-&quot;??_);_(@_)"/>
    <numFmt numFmtId="172" formatCode="_-* #,##0.00\ _€_-;\-* #,##0.00\ _€_-;_-* &quot;-&quot;??\ _€_-;_-@_-"/>
    <numFmt numFmtId="173" formatCode="[$-240A]General"/>
    <numFmt numFmtId="174" formatCode="_(* #,##0_);_(* \(#,##0\);_(* &quot;-&quot;??_);_(@_)"/>
    <numFmt numFmtId="175" formatCode="&quot;$&quot;\ #,##0"/>
    <numFmt numFmtId="176" formatCode="_-* #,##0\ _€_-;\-* #,##0\ _€_-;_-* &quot;-&quot;??\ _€_-;_-@_-"/>
    <numFmt numFmtId="177" formatCode="&quot;$&quot;#,##0"/>
    <numFmt numFmtId="178" formatCode="_-&quot;$&quot;* #,##0_-;\-&quot;$&quot;* #,##0_-;_-&quot;$&quot;* &quot;-&quot;??_-;_-@_-"/>
    <numFmt numFmtId="179" formatCode="d/mm/yyyy;@"/>
    <numFmt numFmtId="180" formatCode="_(&quot;$ &quot;* #,##0_);_(&quot;$ &quot;* \(#,##0\);_(&quot;$ &quot;* \-??_);_(@_)"/>
    <numFmt numFmtId="181" formatCode="[$$-240A]#,##0;[Red]\([$$-240A]#,##0\)"/>
    <numFmt numFmtId="182" formatCode="#,##0;[Red]#,##0"/>
    <numFmt numFmtId="183" formatCode="_-[$$-240A]* #,##0_-;\-[$$-240A]* #,##0_-;_-[$$-240A]* &quot;-&quot;??_-;_-@_-"/>
    <numFmt numFmtId="184" formatCode="_(&quot;$&quot;\ * #,##0_);_(&quot;$&quot;\ * \(#,##0\);_(&quot;$&quot;\ * &quot;-&quot;??_);_(@_)"/>
    <numFmt numFmtId="185" formatCode="0.0%"/>
    <numFmt numFmtId="186" formatCode="&quot;$&quot;\ #,##0;[Red]&quot;$&quot;\ #,##0"/>
    <numFmt numFmtId="187" formatCode="&quot; $ &quot;#,##0.00&quot; &quot;;&quot; $ (&quot;#,##0.00&quot;)&quot;;&quot; $ -&quot;00&quot; &quot;;&quot; &quot;@&quot; &quot;"/>
    <numFmt numFmtId="188" formatCode="0.000%"/>
    <numFmt numFmtId="189" formatCode="[$$-240A]\ #,##0_);\([$$-240A]\ #,##0\)"/>
    <numFmt numFmtId="190" formatCode="_-[$$-240A]* #,##0.00_-;\-[$$-240A]* #,##0.00_-;_-[$$-240A]* &quot;-&quot;??_-;_-@_-"/>
    <numFmt numFmtId="191" formatCode="_-* #,##0\ _€_-;\-* #,##0\ _€_-;_-* &quot;-&quot;\ _€_-;_-@_-"/>
    <numFmt numFmtId="192" formatCode="0.0000%"/>
  </numFmts>
  <fonts count="59">
    <font>
      <sz val="11"/>
      <color theme="1"/>
      <name val="Calibri"/>
      <family val="2"/>
      <scheme val="minor"/>
    </font>
    <font>
      <sz val="11"/>
      <color indexed="8"/>
      <name val="Calibri"/>
      <family val="2"/>
    </font>
    <font>
      <sz val="10"/>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10"/>
      <name val="Calibri Light"/>
      <family val="2"/>
    </font>
    <font>
      <sz val="10"/>
      <name val="Calibri Light"/>
      <family val="2"/>
    </font>
    <font>
      <b/>
      <sz val="12"/>
      <name val="Calibri Light"/>
      <family val="2"/>
    </font>
    <font>
      <b/>
      <sz val="36"/>
      <name val="Calibri"/>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name val="Calibri Light"/>
      <family val="2"/>
    </font>
    <font>
      <sz val="8"/>
      <name val="Calibri"/>
      <family val="2"/>
    </font>
    <font>
      <strike/>
      <sz val="10"/>
      <name val="Calibri Light"/>
      <family val="2"/>
    </font>
    <font>
      <sz val="11"/>
      <name val="Arial"/>
      <family val="2"/>
    </font>
    <font>
      <b/>
      <sz val="11"/>
      <name val="Arial"/>
      <family val="2"/>
    </font>
    <font>
      <sz val="11"/>
      <name val="Calibri"/>
      <family val="2"/>
    </font>
    <font>
      <sz val="11"/>
      <color theme="1"/>
      <name val="Calibri"/>
      <family val="2"/>
      <scheme val="minor"/>
    </font>
    <font>
      <sz val="11"/>
      <color rgb="FF000000"/>
      <name val="Calibri"/>
      <family val="2"/>
    </font>
    <font>
      <u/>
      <sz val="11"/>
      <color theme="10"/>
      <name val="Calibri"/>
      <family val="2"/>
    </font>
    <font>
      <sz val="10"/>
      <name val="Calibri Light"/>
      <family val="2"/>
      <scheme val="major"/>
    </font>
    <font>
      <strike/>
      <sz val="10"/>
      <name val="Calibri Light"/>
      <family val="2"/>
      <scheme val="major"/>
    </font>
    <font>
      <sz val="10"/>
      <name val="Calibri"/>
      <family val="2"/>
      <scheme val="minor"/>
    </font>
    <font>
      <sz val="11"/>
      <name val="Calibri"/>
      <family val="2"/>
      <scheme val="minor"/>
    </font>
    <font>
      <u/>
      <sz val="11"/>
      <color rgb="FF0563C1"/>
      <name val="Calibri"/>
      <family val="2"/>
    </font>
    <font>
      <sz val="11"/>
      <color rgb="FF3F3F76"/>
      <name val="Calibri"/>
      <family val="2"/>
    </font>
    <font>
      <sz val="10"/>
      <color rgb="FF000000"/>
      <name val="Arial"/>
      <family val="2"/>
    </font>
    <font>
      <sz val="10"/>
      <color rgb="FF000000"/>
      <name val="Calibri"/>
      <family val="2"/>
    </font>
    <font>
      <sz val="10"/>
      <color theme="1"/>
      <name val="Calibri Light"/>
      <family val="2"/>
      <scheme val="major"/>
    </font>
    <font>
      <b/>
      <sz val="10"/>
      <name val="Calibri Light"/>
      <family val="2"/>
      <scheme val="major"/>
    </font>
    <font>
      <b/>
      <sz val="11"/>
      <color theme="1"/>
      <name val="Calibri Light"/>
      <family val="2"/>
    </font>
    <font>
      <u/>
      <sz val="11"/>
      <name val="Calibri"/>
      <family val="2"/>
    </font>
    <font>
      <sz val="10"/>
      <color theme="1"/>
      <name val="Calibri Light"/>
      <family val="2"/>
    </font>
    <font>
      <b/>
      <sz val="12"/>
      <color theme="1"/>
      <name val="Calibri Light"/>
      <family val="2"/>
    </font>
    <font>
      <b/>
      <sz val="10"/>
      <color theme="1"/>
      <name val="Calibri Light"/>
      <family val="2"/>
    </font>
    <font>
      <sz val="10"/>
      <color rgb="FF000000"/>
      <name val="Calibri"/>
      <family val="2"/>
      <scheme val="minor"/>
    </font>
    <font>
      <b/>
      <sz val="10"/>
      <color theme="1"/>
      <name val="Calibri Light"/>
      <family val="2"/>
      <scheme val="major"/>
    </font>
    <font>
      <sz val="11"/>
      <color theme="1"/>
      <name val="Calibri Light"/>
      <family val="2"/>
      <scheme val="major"/>
    </font>
    <font>
      <sz val="10"/>
      <color theme="1"/>
      <name val="Calibri"/>
      <family val="2"/>
    </font>
    <font>
      <u/>
      <sz val="11"/>
      <color theme="10"/>
      <name val="Calibri"/>
      <family val="2"/>
      <scheme val="minor"/>
    </font>
    <font>
      <sz val="12"/>
      <name val="Arial"/>
      <family val="2"/>
    </font>
    <font>
      <sz val="10"/>
      <color rgb="FF000000"/>
      <name val="Calibri Light"/>
      <family val="2"/>
    </font>
    <font>
      <sz val="10"/>
      <color rgb="FF000000"/>
      <name val="Calibri Light"/>
      <family val="2"/>
      <scheme val="major"/>
    </font>
    <font>
      <b/>
      <u/>
      <sz val="10"/>
      <color theme="8"/>
      <name val="Calibri"/>
      <family val="2"/>
      <scheme val="minor"/>
    </font>
    <font>
      <sz val="12"/>
      <color rgb="FF000000"/>
      <name val="Calibri"/>
      <family val="2"/>
      <scheme val="minor"/>
    </font>
    <font>
      <sz val="10"/>
      <color theme="1"/>
      <name val="Calibri Light"/>
      <family val="2"/>
      <scheme val="major"/>
    </font>
    <font>
      <sz val="10"/>
      <color rgb="FF000000"/>
      <name val="Calibri Light"/>
      <family val="2"/>
    </font>
    <font>
      <sz val="10"/>
      <name val="Calibri Light"/>
      <family val="2"/>
      <scheme val="major"/>
    </font>
    <font>
      <sz val="10"/>
      <color rgb="FFFF0000"/>
      <name val="Calibri Light"/>
      <family val="2"/>
      <scheme val="major"/>
    </font>
    <font>
      <sz val="10"/>
      <name val="Calibri Light (Títulos)"/>
    </font>
    <font>
      <b/>
      <sz val="72"/>
      <name val="Calibri"/>
      <family val="2"/>
    </font>
    <font>
      <b/>
      <sz val="20"/>
      <color theme="1"/>
      <name val="Calibri"/>
      <family val="2"/>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CC99"/>
        <bgColor rgb="FFFFCC99"/>
      </patternFill>
    </fill>
    <fill>
      <patternFill patternType="solid">
        <fgColor theme="7" tint="0.59999389629810485"/>
        <bgColor indexed="64"/>
      </patternFill>
    </fill>
    <fill>
      <patternFill patternType="solid">
        <fgColor theme="0"/>
        <bgColor rgb="FF000000"/>
      </patternFill>
    </fill>
    <fill>
      <patternFill patternType="solid">
        <fgColor rgb="FFFFFFFF"/>
        <bgColor indexed="64"/>
      </patternFill>
    </fill>
  </fills>
  <borders count="65">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thin">
        <color indexed="8"/>
      </right>
      <top/>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style="thin">
        <color indexed="63"/>
      </right>
      <top style="thin">
        <color indexed="63"/>
      </top>
      <bottom/>
      <diagonal/>
    </border>
    <border>
      <left style="thin">
        <color indexed="63"/>
      </left>
      <right style="thin">
        <color indexed="63"/>
      </right>
      <top style="thin">
        <color indexed="63"/>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41">
    <xf numFmtId="0" fontId="0" fillId="0" borderId="0"/>
    <xf numFmtId="173" fontId="25" fillId="0" borderId="0" applyBorder="0" applyProtection="0"/>
    <xf numFmtId="0" fontId="26" fillId="0" borderId="0" applyNumberFormat="0" applyFill="0" applyBorder="0" applyAlignment="0" applyProtection="0">
      <alignment vertical="top"/>
      <protection locked="0"/>
    </xf>
    <xf numFmtId="172" fontId="24" fillId="0" borderId="0" applyFont="0" applyFill="0" applyBorder="0" applyAlignment="0" applyProtection="0"/>
    <xf numFmtId="167" fontId="24" fillId="0" borderId="0" applyFont="0" applyFill="0" applyBorder="0" applyAlignment="0" applyProtection="0"/>
    <xf numFmtId="168" fontId="1" fillId="0" borderId="0" applyFont="0" applyFill="0" applyBorder="0" applyAlignment="0" applyProtection="0"/>
    <xf numFmtId="172" fontId="24" fillId="0" borderId="0" applyFont="0" applyFill="0" applyBorder="0" applyAlignment="0" applyProtection="0"/>
    <xf numFmtId="171" fontId="24" fillId="0" borderId="0" applyFont="0" applyFill="0" applyBorder="0" applyAlignment="0" applyProtection="0"/>
    <xf numFmtId="170" fontId="24" fillId="0" borderId="0" applyFont="0" applyFill="0" applyBorder="0" applyAlignment="0" applyProtection="0"/>
    <xf numFmtId="165" fontId="24" fillId="0" borderId="0" applyFont="0" applyFill="0" applyBorder="0" applyAlignment="0" applyProtection="0"/>
    <xf numFmtId="0" fontId="3" fillId="0" borderId="0"/>
    <xf numFmtId="0" fontId="25" fillId="0" borderId="0"/>
    <xf numFmtId="0" fontId="24" fillId="0" borderId="0"/>
    <xf numFmtId="9" fontId="24" fillId="0" borderId="0" applyFont="0" applyFill="0" applyBorder="0" applyAlignment="0" applyProtection="0"/>
    <xf numFmtId="9" fontId="1" fillId="0" borderId="0" applyFont="0" applyFill="0" applyBorder="0" applyAlignment="0" applyProtection="0"/>
    <xf numFmtId="0" fontId="1" fillId="0" borderId="0"/>
    <xf numFmtId="0" fontId="31" fillId="0" borderId="0" applyNumberFormat="0" applyFill="0" applyBorder="0" applyAlignment="0" applyProtection="0"/>
    <xf numFmtId="168" fontId="1" fillId="0" borderId="0" applyFill="0" applyBorder="0" applyAlignment="0" applyProtection="0"/>
    <xf numFmtId="9" fontId="1" fillId="0" borderId="0" applyFill="0" applyBorder="0" applyAlignment="0" applyProtection="0"/>
    <xf numFmtId="0" fontId="25" fillId="0" borderId="0" applyNumberFormat="0" applyFont="0" applyBorder="0" applyProtection="0"/>
    <xf numFmtId="0" fontId="24" fillId="0" borderId="0"/>
    <xf numFmtId="174" fontId="25" fillId="0" borderId="0" applyFont="0" applyFill="0" applyBorder="0" applyAlignment="0" applyProtection="0"/>
    <xf numFmtId="0" fontId="32" fillId="14" borderId="23" applyNumberFormat="0" applyAlignment="0" applyProtection="0"/>
    <xf numFmtId="0" fontId="31" fillId="0" borderId="0" applyNumberFormat="0" applyFill="0" applyBorder="0" applyAlignment="0" applyProtection="0"/>
    <xf numFmtId="0" fontId="33" fillId="0" borderId="0" applyNumberFormat="0" applyBorder="0" applyProtection="0"/>
    <xf numFmtId="41" fontId="24" fillId="0" borderId="0" applyFont="0" applyFill="0" applyBorder="0" applyAlignment="0" applyProtection="0"/>
    <xf numFmtId="43" fontId="1" fillId="0" borderId="0" applyFont="0" applyFill="0" applyBorder="0" applyAlignment="0" applyProtection="0"/>
    <xf numFmtId="171" fontId="25" fillId="0" borderId="0" applyFont="0" applyFill="0" applyBorder="0" applyAlignment="0" applyProtection="0"/>
    <xf numFmtId="187" fontId="25"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191" fontId="24" fillId="0" borderId="0" applyFont="0" applyFill="0" applyBorder="0" applyAlignment="0" applyProtection="0"/>
    <xf numFmtId="43" fontId="1" fillId="0" borderId="0" applyFill="0" applyBorder="0" applyAlignment="0" applyProtection="0"/>
    <xf numFmtId="41" fontId="24" fillId="0" borderId="0" applyFont="0" applyFill="0" applyBorder="0" applyAlignment="0" applyProtection="0"/>
    <xf numFmtId="43" fontId="1" fillId="0" borderId="0" applyFont="0" applyFill="0" applyBorder="0" applyAlignment="0" applyProtection="0"/>
    <xf numFmtId="41" fontId="24" fillId="0" borderId="0" applyFont="0" applyFill="0" applyBorder="0" applyAlignment="0" applyProtection="0"/>
    <xf numFmtId="43" fontId="1" fillId="0" borderId="0" applyFont="0" applyFill="0" applyBorder="0" applyAlignment="0" applyProtection="0"/>
    <xf numFmtId="0" fontId="46" fillId="0" borderId="0" applyNumberFormat="0" applyFill="0" applyBorder="0" applyAlignment="0" applyProtection="0"/>
    <xf numFmtId="191" fontId="24" fillId="0" borderId="0" applyFont="0" applyFill="0" applyBorder="0" applyAlignment="0" applyProtection="0"/>
    <xf numFmtId="43" fontId="24" fillId="0" borderId="0" applyFont="0" applyFill="0" applyBorder="0" applyAlignment="0" applyProtection="0"/>
  </cellStyleXfs>
  <cellXfs count="731">
    <xf numFmtId="0" fontId="0" fillId="0" borderId="0" xfId="0"/>
    <xf numFmtId="0" fontId="4" fillId="2" borderId="0" xfId="10" applyFont="1" applyFill="1" applyBorder="1" applyAlignment="1">
      <alignment wrapText="1"/>
    </xf>
    <xf numFmtId="0" fontId="4" fillId="0" borderId="0" xfId="10" applyFont="1" applyBorder="1" applyAlignment="1">
      <alignment wrapText="1"/>
    </xf>
    <xf numFmtId="0" fontId="4" fillId="0" borderId="0" xfId="10" applyFont="1" applyAlignment="1">
      <alignment wrapText="1"/>
    </xf>
    <xf numFmtId="0" fontId="4" fillId="0" borderId="0" xfId="10" applyFont="1" applyAlignment="1"/>
    <xf numFmtId="0" fontId="5" fillId="0" borderId="0" xfId="10" applyFont="1" applyAlignment="1"/>
    <xf numFmtId="0" fontId="4" fillId="3" borderId="0" xfId="10" applyFont="1" applyFill="1" applyAlignment="1">
      <alignment wrapText="1"/>
    </xf>
    <xf numFmtId="0" fontId="6" fillId="4" borderId="1" xfId="10" applyFont="1" applyFill="1" applyBorder="1" applyAlignment="1">
      <alignment horizontal="center" vertical="center" wrapText="1"/>
    </xf>
    <xf numFmtId="0" fontId="7" fillId="0" borderId="2" xfId="10" applyFont="1" applyBorder="1" applyAlignment="1">
      <alignment vertical="center"/>
    </xf>
    <xf numFmtId="0" fontId="7" fillId="0" borderId="3" xfId="10" applyFont="1" applyBorder="1" applyAlignment="1">
      <alignment vertical="center"/>
    </xf>
    <xf numFmtId="0" fontId="7" fillId="0" borderId="3" xfId="10" applyFont="1" applyBorder="1" applyAlignment="1"/>
    <xf numFmtId="0" fontId="9" fillId="0" borderId="0" xfId="0" applyFont="1"/>
    <xf numFmtId="0" fontId="13" fillId="6" borderId="0" xfId="0" applyFont="1" applyFill="1" applyAlignment="1">
      <alignment vertical="center" wrapText="1"/>
    </xf>
    <xf numFmtId="0" fontId="6" fillId="0" borderId="1" xfId="10" applyFont="1" applyBorder="1" applyAlignment="1">
      <alignment vertical="center" wrapText="1"/>
    </xf>
    <xf numFmtId="0" fontId="13" fillId="0" borderId="0" xfId="0" applyFont="1" applyFill="1" applyAlignment="1">
      <alignment vertical="center"/>
    </xf>
    <xf numFmtId="0" fontId="7" fillId="7" borderId="0" xfId="10" applyFont="1"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4" fillId="2" borderId="0" xfId="10" applyFont="1" applyFill="1" applyBorder="1" applyAlignment="1"/>
    <xf numFmtId="0" fontId="6" fillId="2" borderId="9" xfId="10" applyFont="1" applyFill="1" applyBorder="1" applyAlignment="1">
      <alignment vertical="center" wrapText="1"/>
    </xf>
    <xf numFmtId="0" fontId="6" fillId="0" borderId="1" xfId="10" applyFont="1" applyFill="1" applyBorder="1" applyAlignment="1">
      <alignment vertical="center" wrapText="1"/>
    </xf>
    <xf numFmtId="0" fontId="6" fillId="0" borderId="10" xfId="10" applyFont="1" applyBorder="1" applyAlignment="1">
      <alignment vertical="center" wrapText="1"/>
    </xf>
    <xf numFmtId="0" fontId="18" fillId="5" borderId="12" xfId="0" applyFont="1" applyFill="1" applyBorder="1" applyAlignment="1">
      <alignment horizontal="center" vertical="center" wrapText="1"/>
    </xf>
    <xf numFmtId="0" fontId="18" fillId="8" borderId="13"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9" fillId="0" borderId="0" xfId="0" applyFont="1" applyFill="1" applyBorder="1"/>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vertical="center" wrapText="1"/>
    </xf>
    <xf numFmtId="0" fontId="9" fillId="0" borderId="0" xfId="0" applyFont="1" applyFill="1" applyBorder="1" applyAlignment="1">
      <alignment horizontal="center" vertical="center"/>
    </xf>
    <xf numFmtId="0" fontId="9" fillId="0" borderId="0" xfId="0" applyFont="1" applyFill="1"/>
    <xf numFmtId="0" fontId="27" fillId="0" borderId="0" xfId="0" applyFont="1" applyFill="1" applyBorder="1"/>
    <xf numFmtId="0" fontId="27" fillId="0" borderId="3" xfId="0" applyFont="1" applyFill="1" applyBorder="1"/>
    <xf numFmtId="0" fontId="27" fillId="0" borderId="0" xfId="0" applyFont="1" applyFill="1" applyBorder="1" applyAlignment="1">
      <alignment vertical="center" wrapText="1"/>
    </xf>
    <xf numFmtId="0" fontId="27" fillId="0" borderId="0" xfId="0" applyFont="1" applyFill="1" applyBorder="1" applyAlignment="1">
      <alignment horizontal="center" vertical="center" wrapText="1"/>
    </xf>
    <xf numFmtId="14" fontId="27" fillId="0" borderId="0" xfId="0" applyNumberFormat="1" applyFont="1" applyFill="1" applyBorder="1" applyAlignment="1">
      <alignment vertical="center" wrapText="1"/>
    </xf>
    <xf numFmtId="0" fontId="27" fillId="13" borderId="0" xfId="0" applyFont="1" applyFill="1" applyBorder="1" applyAlignment="1">
      <alignment vertical="center" wrapText="1"/>
    </xf>
    <xf numFmtId="0" fontId="9" fillId="13" borderId="0" xfId="0" applyFont="1" applyFill="1" applyBorder="1" applyAlignment="1">
      <alignment vertical="center" wrapText="1"/>
    </xf>
    <xf numFmtId="0" fontId="9" fillId="13" borderId="0" xfId="0" applyFont="1" applyFill="1" applyBorder="1"/>
    <xf numFmtId="0" fontId="2" fillId="0" borderId="22"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9" fillId="10" borderId="0" xfId="0" applyFont="1" applyFill="1" applyBorder="1"/>
    <xf numFmtId="0" fontId="9" fillId="12" borderId="0" xfId="0" applyFont="1" applyFill="1" applyBorder="1"/>
    <xf numFmtId="0" fontId="9" fillId="2" borderId="7" xfId="0" applyFont="1" applyFill="1" applyBorder="1"/>
    <xf numFmtId="0" fontId="9" fillId="2" borderId="8" xfId="0" applyFont="1" applyFill="1" applyBorder="1"/>
    <xf numFmtId="0" fontId="9" fillId="10" borderId="0" xfId="0" applyFont="1" applyFill="1" applyBorder="1" applyAlignment="1">
      <alignment horizontal="center" vertical="center"/>
    </xf>
    <xf numFmtId="0" fontId="9" fillId="11" borderId="0" xfId="0" applyFont="1" applyFill="1" applyBorder="1"/>
    <xf numFmtId="0" fontId="9" fillId="11" borderId="0" xfId="0" applyFont="1" applyFill="1" applyBorder="1" applyAlignment="1">
      <alignment horizontal="center" vertical="center"/>
    </xf>
    <xf numFmtId="9" fontId="2" fillId="0" borderId="22" xfId="0" applyNumberFormat="1" applyFont="1" applyFill="1" applyBorder="1" applyAlignment="1">
      <alignment horizontal="center" vertical="center" wrapText="1"/>
    </xf>
    <xf numFmtId="186" fontId="2" fillId="0" borderId="22" xfId="0" applyNumberFormat="1" applyFont="1" applyFill="1" applyBorder="1" applyAlignment="1">
      <alignment horizontal="center" vertical="center" wrapText="1"/>
    </xf>
    <xf numFmtId="0" fontId="9" fillId="0" borderId="0" xfId="0" applyFont="1" applyFill="1" applyBorder="1" applyAlignment="1">
      <alignment horizontal="center"/>
    </xf>
    <xf numFmtId="0" fontId="9" fillId="10" borderId="0" xfId="0" applyFont="1" applyFill="1" applyBorder="1" applyAlignment="1">
      <alignment horizontal="center"/>
    </xf>
    <xf numFmtId="0" fontId="18" fillId="8" borderId="26" xfId="0" applyFont="1" applyFill="1" applyBorder="1" applyAlignment="1">
      <alignment horizontal="center" vertical="center" wrapText="1"/>
    </xf>
    <xf numFmtId="0" fontId="6" fillId="0" borderId="0" xfId="10" applyFont="1" applyAlignment="1">
      <alignment vertical="center" wrapText="1"/>
    </xf>
    <xf numFmtId="0" fontId="7" fillId="0" borderId="0" xfId="10" applyFont="1" applyAlignment="1">
      <alignment vertical="center"/>
    </xf>
    <xf numFmtId="0" fontId="27" fillId="0" borderId="24" xfId="0" applyFont="1" applyFill="1" applyBorder="1"/>
    <xf numFmtId="0" fontId="37" fillId="8" borderId="12" xfId="0" applyFont="1" applyFill="1" applyBorder="1" applyAlignment="1">
      <alignment horizontal="center" vertical="center" wrapText="1"/>
    </xf>
    <xf numFmtId="0" fontId="9" fillId="0" borderId="0" xfId="0" applyFont="1" applyFill="1" applyBorder="1" applyAlignment="1">
      <alignment vertical="center"/>
    </xf>
    <xf numFmtId="0" fontId="9" fillId="10" borderId="0" xfId="0" applyFont="1" applyFill="1" applyBorder="1" applyAlignment="1">
      <alignment vertical="center"/>
    </xf>
    <xf numFmtId="186" fontId="2" fillId="10" borderId="22" xfId="0" applyNumberFormat="1" applyFont="1" applyFill="1" applyBorder="1" applyAlignment="1">
      <alignment horizontal="center" vertical="center" wrapText="1"/>
    </xf>
    <xf numFmtId="3" fontId="9" fillId="10" borderId="22" xfId="24" applyNumberFormat="1" applyFont="1" applyFill="1" applyBorder="1" applyAlignment="1">
      <alignment horizontal="center" vertical="center" wrapText="1"/>
    </xf>
    <xf numFmtId="3" fontId="9" fillId="0" borderId="22" xfId="24" applyNumberFormat="1" applyFont="1" applyFill="1" applyBorder="1" applyAlignment="1">
      <alignment horizontal="left" vertical="center" wrapText="1"/>
    </xf>
    <xf numFmtId="0" fontId="27" fillId="0" borderId="27" xfId="0" applyFont="1" applyFill="1" applyBorder="1"/>
    <xf numFmtId="0" fontId="27" fillId="10" borderId="3" xfId="0" applyFont="1" applyFill="1" applyBorder="1"/>
    <xf numFmtId="0" fontId="27" fillId="10" borderId="24" xfId="0" applyFont="1" applyFill="1" applyBorder="1"/>
    <xf numFmtId="0" fontId="27" fillId="10" borderId="0" xfId="0" applyFont="1" applyFill="1" applyBorder="1"/>
    <xf numFmtId="0" fontId="2" fillId="10" borderId="22" xfId="0" applyFont="1" applyFill="1" applyBorder="1" applyAlignment="1">
      <alignment horizontal="center" vertical="center" wrapText="1"/>
    </xf>
    <xf numFmtId="0" fontId="9" fillId="10" borderId="15" xfId="0" applyFont="1" applyFill="1" applyBorder="1" applyAlignment="1">
      <alignment horizontal="left" vertical="center" wrapText="1"/>
    </xf>
    <xf numFmtId="0" fontId="2" fillId="10" borderId="25" xfId="0" applyFont="1" applyFill="1" applyBorder="1" applyAlignment="1">
      <alignment horizontal="center" vertical="center" wrapText="1"/>
    </xf>
    <xf numFmtId="9" fontId="2" fillId="10" borderId="22" xfId="0" applyNumberFormat="1" applyFont="1" applyFill="1" applyBorder="1" applyAlignment="1">
      <alignment horizontal="center" vertical="center" wrapText="1"/>
    </xf>
    <xf numFmtId="0" fontId="9" fillId="10" borderId="22" xfId="11" applyFont="1" applyFill="1" applyBorder="1" applyAlignment="1">
      <alignment horizontal="center" vertical="center" wrapText="1"/>
    </xf>
    <xf numFmtId="1" fontId="2" fillId="10" borderId="22" xfId="0" applyNumberFormat="1" applyFont="1" applyFill="1" applyBorder="1" applyAlignment="1">
      <alignment horizontal="left" vertical="center" wrapText="1"/>
    </xf>
    <xf numFmtId="170" fontId="2" fillId="10" borderId="22" xfId="0" applyNumberFormat="1" applyFont="1" applyFill="1" applyBorder="1" applyAlignment="1">
      <alignment horizontal="center" vertical="center" wrapText="1"/>
    </xf>
    <xf numFmtId="3" fontId="34" fillId="10" borderId="22" xfId="0" applyNumberFormat="1" applyFont="1" applyFill="1" applyBorder="1" applyAlignment="1">
      <alignment horizontal="center" vertical="center" wrapText="1"/>
    </xf>
    <xf numFmtId="3" fontId="2" fillId="10" borderId="22" xfId="0" applyNumberFormat="1" applyFont="1" applyFill="1" applyBorder="1" applyAlignment="1">
      <alignment horizontal="center" vertical="center" wrapText="1"/>
    </xf>
    <xf numFmtId="0" fontId="34" fillId="10" borderId="22" xfId="0" applyFont="1" applyFill="1" applyBorder="1" applyAlignment="1">
      <alignment horizontal="center" vertical="center" wrapText="1"/>
    </xf>
    <xf numFmtId="0" fontId="27" fillId="10" borderId="16" xfId="0" applyFont="1" applyFill="1" applyBorder="1" applyAlignment="1">
      <alignment horizontal="left" vertical="top" wrapText="1"/>
    </xf>
    <xf numFmtId="0" fontId="27" fillId="10" borderId="0" xfId="0" applyFont="1" applyFill="1" applyBorder="1" applyAlignment="1">
      <alignment vertical="center" wrapText="1"/>
    </xf>
    <xf numFmtId="0" fontId="27" fillId="0" borderId="30" xfId="0" applyFont="1" applyFill="1" applyBorder="1"/>
    <xf numFmtId="0" fontId="8" fillId="0" borderId="24" xfId="0" applyFont="1" applyFill="1" applyBorder="1" applyAlignment="1">
      <alignment horizontal="center" vertical="top"/>
    </xf>
    <xf numFmtId="186" fontId="2" fillId="10" borderId="25" xfId="0" applyNumberFormat="1" applyFont="1" applyFill="1" applyBorder="1" applyAlignment="1">
      <alignment horizontal="center" vertical="center" wrapText="1"/>
    </xf>
    <xf numFmtId="0" fontId="45" fillId="10" borderId="22" xfId="0" applyFont="1" applyFill="1" applyBorder="1" applyAlignment="1">
      <alignment horizontal="center" vertical="center" wrapText="1"/>
    </xf>
    <xf numFmtId="0" fontId="45" fillId="10" borderId="32" xfId="0" applyFont="1" applyFill="1" applyBorder="1" applyAlignment="1">
      <alignment horizontal="center" vertical="center" wrapText="1"/>
    </xf>
    <xf numFmtId="9" fontId="0" fillId="0" borderId="0" xfId="0" applyNumberFormat="1" applyAlignment="1">
      <alignment horizontal="center" vertical="center"/>
    </xf>
    <xf numFmtId="3" fontId="2" fillId="0" borderId="22" xfId="0" applyNumberFormat="1" applyFont="1" applyBorder="1" applyAlignment="1">
      <alignment horizontal="center" vertical="center" wrapText="1"/>
    </xf>
    <xf numFmtId="3" fontId="47" fillId="0" borderId="0" xfId="0" applyNumberFormat="1" applyFont="1" applyAlignment="1">
      <alignment horizontal="right" vertical="center"/>
    </xf>
    <xf numFmtId="0" fontId="9" fillId="0" borderId="31" xfId="0" applyFont="1" applyFill="1" applyBorder="1" applyAlignment="1">
      <alignment horizontal="center" vertical="center" wrapText="1"/>
    </xf>
    <xf numFmtId="0" fontId="27" fillId="0" borderId="0" xfId="0" applyFont="1" applyFill="1" applyBorder="1" applyAlignment="1">
      <alignment horizontal="center" vertical="center"/>
    </xf>
    <xf numFmtId="0" fontId="51" fillId="0" borderId="0" xfId="0" applyFont="1" applyAlignment="1">
      <alignment vertical="center" wrapText="1"/>
    </xf>
    <xf numFmtId="0" fontId="11" fillId="2" borderId="0" xfId="0" applyFont="1" applyFill="1" applyBorder="1" applyAlignment="1">
      <alignment vertical="center" wrapText="1"/>
    </xf>
    <xf numFmtId="0" fontId="11" fillId="2" borderId="17" xfId="0" applyFont="1" applyFill="1" applyBorder="1" applyAlignment="1">
      <alignment vertical="center" wrapText="1"/>
    </xf>
    <xf numFmtId="0" fontId="11" fillId="2" borderId="18" xfId="0" applyFont="1" applyFill="1" applyBorder="1" applyAlignment="1">
      <alignment vertical="center" wrapText="1"/>
    </xf>
    <xf numFmtId="0" fontId="11" fillId="2" borderId="7" xfId="0" applyFont="1" applyFill="1" applyBorder="1" applyAlignment="1">
      <alignment vertical="center" wrapText="1"/>
    </xf>
    <xf numFmtId="170" fontId="2" fillId="10" borderId="32" xfId="0" applyNumberFormat="1" applyFont="1" applyFill="1" applyBorder="1" applyAlignment="1">
      <alignment horizontal="center" vertical="center" wrapText="1"/>
    </xf>
    <xf numFmtId="6" fontId="23" fillId="10" borderId="32" xfId="0" applyNumberFormat="1" applyFont="1" applyFill="1" applyBorder="1" applyAlignment="1">
      <alignment horizontal="center" vertical="center" wrapText="1"/>
    </xf>
    <xf numFmtId="0" fontId="9" fillId="0" borderId="0" xfId="0" applyFont="1" applyFill="1" applyAlignment="1">
      <alignment vertical="top"/>
    </xf>
    <xf numFmtId="0" fontId="27" fillId="0" borderId="0" xfId="0" applyFont="1" applyFill="1" applyBorder="1" applyAlignment="1">
      <alignment vertical="top"/>
    </xf>
    <xf numFmtId="0" fontId="9" fillId="0" borderId="0" xfId="0" applyFont="1" applyFill="1" applyBorder="1" applyAlignment="1">
      <alignment vertical="top"/>
    </xf>
    <xf numFmtId="0" fontId="27" fillId="0" borderId="0" xfId="0" applyFont="1" applyFill="1" applyBorder="1" applyAlignment="1">
      <alignment vertical="top" wrapText="1"/>
    </xf>
    <xf numFmtId="0" fontId="9" fillId="0" borderId="0" xfId="0" applyFont="1" applyFill="1" applyBorder="1" applyAlignment="1">
      <alignment vertical="top" wrapText="1"/>
    </xf>
    <xf numFmtId="0" fontId="9" fillId="10" borderId="0" xfId="0" applyFont="1" applyFill="1" applyBorder="1" applyAlignment="1">
      <alignment vertical="top"/>
    </xf>
    <xf numFmtId="0" fontId="9" fillId="0" borderId="0" xfId="0" applyFont="1" applyFill="1" applyBorder="1" applyAlignment="1">
      <alignment horizontal="center" vertical="top"/>
    </xf>
    <xf numFmtId="0" fontId="27" fillId="0" borderId="0" xfId="0" applyFont="1" applyFill="1" applyBorder="1" applyAlignment="1">
      <alignment horizontal="center" vertical="top"/>
    </xf>
    <xf numFmtId="0" fontId="9" fillId="0" borderId="0" xfId="0" applyFont="1" applyFill="1" applyAlignment="1">
      <alignment horizontal="right" vertical="center"/>
    </xf>
    <xf numFmtId="0" fontId="27" fillId="0" borderId="0" xfId="0" applyFont="1" applyFill="1" applyBorder="1" applyAlignment="1">
      <alignment horizontal="right" vertical="center"/>
    </xf>
    <xf numFmtId="0" fontId="9" fillId="0" borderId="0" xfId="0" applyFont="1" applyFill="1" applyBorder="1" applyAlignment="1">
      <alignment horizontal="right" vertical="center"/>
    </xf>
    <xf numFmtId="0" fontId="27" fillId="10" borderId="31" xfId="0" applyFont="1" applyFill="1" applyBorder="1" applyAlignment="1">
      <alignment horizontal="left" vertical="top" wrapText="1"/>
    </xf>
    <xf numFmtId="0" fontId="27" fillId="10" borderId="31" xfId="0" applyFont="1" applyFill="1" applyBorder="1" applyAlignment="1">
      <alignment horizontal="center" vertical="center" wrapText="1"/>
    </xf>
    <xf numFmtId="9" fontId="27" fillId="10" borderId="31" xfId="0" applyNumberFormat="1" applyFont="1" applyFill="1" applyBorder="1" applyAlignment="1">
      <alignment horizontal="center" vertical="center" wrapText="1"/>
    </xf>
    <xf numFmtId="0" fontId="27" fillId="10" borderId="31" xfId="0" applyFont="1" applyFill="1" applyBorder="1" applyAlignment="1">
      <alignment horizontal="left" vertical="center" wrapText="1"/>
    </xf>
    <xf numFmtId="0" fontId="12" fillId="2" borderId="31" xfId="10" applyFont="1" applyFill="1" applyBorder="1" applyAlignment="1">
      <alignment vertical="center" wrapText="1"/>
    </xf>
    <xf numFmtId="0" fontId="7" fillId="6" borderId="31" xfId="10" applyFont="1" applyFill="1" applyBorder="1" applyAlignment="1">
      <alignment vertical="center" wrapText="1"/>
    </xf>
    <xf numFmtId="0" fontId="6" fillId="0" borderId="31" xfId="10" applyFont="1" applyBorder="1" applyAlignment="1">
      <alignment vertical="center" wrapText="1"/>
    </xf>
    <xf numFmtId="0" fontId="7" fillId="2" borderId="31" xfId="10" applyFont="1" applyFill="1" applyBorder="1" applyAlignment="1">
      <alignment vertical="center"/>
    </xf>
    <xf numFmtId="0" fontId="7" fillId="0" borderId="31" xfId="10" applyFont="1" applyBorder="1" applyAlignment="1">
      <alignment vertical="center"/>
    </xf>
    <xf numFmtId="0" fontId="7" fillId="0" borderId="31" xfId="10" applyFont="1" applyFill="1" applyBorder="1" applyAlignment="1">
      <alignment vertical="center"/>
    </xf>
    <xf numFmtId="0" fontId="9" fillId="0" borderId="0" xfId="0" applyFont="1" applyFill="1" applyAlignment="1"/>
    <xf numFmtId="185" fontId="27" fillId="10" borderId="0" xfId="0" applyNumberFormat="1" applyFont="1" applyFill="1" applyBorder="1" applyAlignment="1">
      <alignment horizontal="center" vertical="center"/>
    </xf>
    <xf numFmtId="0" fontId="27" fillId="10" borderId="0" xfId="0" applyFont="1" applyFill="1" applyBorder="1" applyAlignment="1">
      <alignment horizontal="center" vertical="center"/>
    </xf>
    <xf numFmtId="0" fontId="9" fillId="0" borderId="0" xfId="0" applyFont="1" applyFill="1" applyAlignment="1">
      <alignment horizontal="center" vertical="top"/>
    </xf>
    <xf numFmtId="3" fontId="48" fillId="17" borderId="31" xfId="0" applyNumberFormat="1" applyFont="1" applyFill="1" applyBorder="1" applyAlignment="1">
      <alignment horizontal="right" vertical="center" wrapText="1"/>
    </xf>
    <xf numFmtId="0" fontId="48" fillId="17" borderId="29" xfId="0" applyFont="1" applyFill="1" applyBorder="1" applyAlignment="1">
      <alignment vertical="top" wrapText="1"/>
    </xf>
    <xf numFmtId="0" fontId="9" fillId="2" borderId="7" xfId="0" applyFont="1" applyFill="1" applyBorder="1" applyAlignment="1">
      <alignment vertical="top"/>
    </xf>
    <xf numFmtId="0" fontId="9" fillId="0" borderId="0" xfId="0" applyFont="1" applyFill="1" applyBorder="1" applyAlignment="1">
      <alignment horizontal="left" vertical="center"/>
    </xf>
    <xf numFmtId="0" fontId="27" fillId="0" borderId="0" xfId="0" applyFont="1" applyFill="1" applyBorder="1" applyAlignment="1">
      <alignment horizontal="left" vertical="center"/>
    </xf>
    <xf numFmtId="0" fontId="42" fillId="10" borderId="0" xfId="0" applyFont="1" applyFill="1" applyAlignment="1">
      <alignment horizontal="center" vertical="top" wrapText="1"/>
    </xf>
    <xf numFmtId="0" fontId="9" fillId="0" borderId="0" xfId="0" applyFont="1" applyFill="1" applyAlignment="1">
      <alignment horizontal="right"/>
    </xf>
    <xf numFmtId="10" fontId="48" fillId="17" borderId="29" xfId="0" applyNumberFormat="1" applyFont="1" applyFill="1" applyBorder="1" applyAlignment="1">
      <alignment vertical="center" wrapText="1"/>
    </xf>
    <xf numFmtId="0" fontId="27" fillId="17" borderId="0" xfId="0" applyFont="1" applyFill="1" applyBorder="1" applyAlignment="1">
      <alignment horizontal="right" vertical="center"/>
    </xf>
    <xf numFmtId="0" fontId="54" fillId="0" borderId="0" xfId="0" applyFont="1" applyAlignment="1">
      <alignment horizontal="center" vertical="top"/>
    </xf>
    <xf numFmtId="0" fontId="9" fillId="2" borderId="33" xfId="0" applyFont="1" applyFill="1" applyBorder="1" applyAlignment="1">
      <alignment vertical="top"/>
    </xf>
    <xf numFmtId="0" fontId="18" fillId="8" borderId="0" xfId="0" applyFont="1" applyFill="1" applyBorder="1" applyAlignment="1">
      <alignment horizontal="center" vertical="center"/>
    </xf>
    <xf numFmtId="0" fontId="18" fillId="8" borderId="11" xfId="0" applyFont="1" applyFill="1" applyBorder="1" applyAlignment="1">
      <alignment horizontal="center" vertical="center"/>
    </xf>
    <xf numFmtId="0" fontId="8" fillId="0" borderId="36" xfId="0" applyFont="1" applyFill="1" applyBorder="1" applyAlignment="1">
      <alignment horizontal="center" vertical="top"/>
    </xf>
    <xf numFmtId="0" fontId="37" fillId="15" borderId="36" xfId="0" applyFont="1" applyFill="1" applyBorder="1" applyAlignment="1">
      <alignment horizontal="center" vertical="top" wrapText="1"/>
    </xf>
    <xf numFmtId="0" fontId="37" fillId="15" borderId="36" xfId="0" applyFont="1" applyFill="1" applyBorder="1" applyAlignment="1">
      <alignment horizontal="center" vertical="center" wrapText="1"/>
    </xf>
    <xf numFmtId="0" fontId="37" fillId="10" borderId="36" xfId="0" applyFont="1" applyFill="1" applyBorder="1" applyAlignment="1">
      <alignment horizontal="center" vertical="center" wrapText="1"/>
    </xf>
    <xf numFmtId="0" fontId="18" fillId="15" borderId="36" xfId="0" applyFont="1" applyFill="1" applyBorder="1" applyAlignment="1">
      <alignment horizontal="center" vertical="center" wrapText="1"/>
    </xf>
    <xf numFmtId="0" fontId="18" fillId="15" borderId="36" xfId="0" applyFont="1" applyFill="1" applyBorder="1" applyAlignment="1">
      <alignment horizontal="right" vertical="center" wrapText="1"/>
    </xf>
    <xf numFmtId="0" fontId="36" fillId="0" borderId="36" xfId="0" applyFont="1" applyFill="1" applyBorder="1" applyAlignment="1">
      <alignment horizontal="center" vertical="top"/>
    </xf>
    <xf numFmtId="0" fontId="27" fillId="0" borderId="37" xfId="0" applyFont="1" applyFill="1" applyBorder="1" applyAlignment="1">
      <alignment horizontal="left" vertical="top" wrapText="1"/>
    </xf>
    <xf numFmtId="0" fontId="27" fillId="0" borderId="36" xfId="0" applyFont="1" applyFill="1" applyBorder="1" applyAlignment="1">
      <alignment horizontal="left" vertical="top" wrapText="1"/>
    </xf>
    <xf numFmtId="0" fontId="27" fillId="0" borderId="36" xfId="0" applyFont="1" applyFill="1" applyBorder="1" applyAlignment="1">
      <alignment horizontal="center" vertical="center" wrapText="1"/>
    </xf>
    <xf numFmtId="0" fontId="27" fillId="0" borderId="43" xfId="0" applyFont="1" applyFill="1" applyBorder="1" applyAlignment="1">
      <alignment horizontal="center" vertical="center" wrapText="1"/>
    </xf>
    <xf numFmtId="14" fontId="27" fillId="0" borderId="36" xfId="0" applyNumberFormat="1" applyFont="1" applyFill="1" applyBorder="1" applyAlignment="1">
      <alignment horizontal="center" vertical="center" wrapText="1"/>
    </xf>
    <xf numFmtId="9" fontId="27" fillId="0" borderId="36" xfId="0" applyNumberFormat="1" applyFont="1" applyFill="1" applyBorder="1" applyAlignment="1">
      <alignment horizontal="center" vertical="center" wrapText="1"/>
    </xf>
    <xf numFmtId="9" fontId="27" fillId="0" borderId="36" xfId="0" applyNumberFormat="1" applyFont="1" applyFill="1" applyBorder="1" applyAlignment="1">
      <alignment horizontal="center" vertical="center"/>
    </xf>
    <xf numFmtId="0" fontId="27" fillId="0" borderId="36" xfId="0" applyFont="1" applyFill="1" applyBorder="1" applyAlignment="1">
      <alignment vertical="top" wrapText="1"/>
    </xf>
    <xf numFmtId="3" fontId="27" fillId="0" borderId="36" xfId="0" applyNumberFormat="1" applyFont="1" applyFill="1" applyBorder="1" applyAlignment="1">
      <alignment vertical="center" wrapText="1"/>
    </xf>
    <xf numFmtId="185" fontId="27" fillId="10" borderId="36" xfId="0" applyNumberFormat="1" applyFont="1" applyFill="1" applyBorder="1" applyAlignment="1">
      <alignment horizontal="center" vertical="center" wrapText="1"/>
    </xf>
    <xf numFmtId="0" fontId="27" fillId="0" borderId="36" xfId="0" applyFont="1" applyFill="1" applyBorder="1" applyAlignment="1">
      <alignment horizontal="center" vertical="top" wrapText="1"/>
    </xf>
    <xf numFmtId="0" fontId="27" fillId="0" borderId="36" xfId="0" applyFont="1" applyFill="1" applyBorder="1" applyAlignment="1">
      <alignment horizontal="right" vertical="center" wrapText="1"/>
    </xf>
    <xf numFmtId="0" fontId="27" fillId="10" borderId="36" xfId="0" applyFont="1" applyFill="1" applyBorder="1" applyAlignment="1">
      <alignment horizontal="right" vertical="center"/>
    </xf>
    <xf numFmtId="0" fontId="27" fillId="10" borderId="36" xfId="0" applyFont="1" applyFill="1" applyBorder="1" applyAlignment="1">
      <alignment vertical="center"/>
    </xf>
    <xf numFmtId="0" fontId="27" fillId="10" borderId="36" xfId="0" applyFont="1" applyFill="1" applyBorder="1" applyAlignment="1">
      <alignment horizontal="center" vertical="top"/>
    </xf>
    <xf numFmtId="0" fontId="27" fillId="0" borderId="36" xfId="0" applyFont="1" applyFill="1" applyBorder="1"/>
    <xf numFmtId="0" fontId="36" fillId="10" borderId="36" xfId="0" applyFont="1" applyFill="1" applyBorder="1" applyAlignment="1">
      <alignment horizontal="center" vertical="top"/>
    </xf>
    <xf numFmtId="0" fontId="27" fillId="10" borderId="37" xfId="0" applyFont="1" applyFill="1" applyBorder="1" applyAlignment="1">
      <alignment horizontal="left" vertical="top" wrapText="1"/>
    </xf>
    <xf numFmtId="0" fontId="27" fillId="10" borderId="36" xfId="0" applyFont="1" applyFill="1" applyBorder="1" applyAlignment="1">
      <alignment horizontal="left" vertical="top" wrapText="1"/>
    </xf>
    <xf numFmtId="0" fontId="27" fillId="10" borderId="36" xfId="0" applyFont="1" applyFill="1" applyBorder="1" applyAlignment="1">
      <alignment horizontal="center" vertical="center" wrapText="1"/>
    </xf>
    <xf numFmtId="0" fontId="26" fillId="10" borderId="36" xfId="2" applyFill="1" applyBorder="1" applyAlignment="1" applyProtection="1">
      <alignment horizontal="center" vertical="center" wrapText="1"/>
    </xf>
    <xf numFmtId="14" fontId="27" fillId="10" borderId="36" xfId="0" applyNumberFormat="1" applyFont="1" applyFill="1" applyBorder="1" applyAlignment="1">
      <alignment horizontal="center" vertical="center" wrapText="1"/>
    </xf>
    <xf numFmtId="0" fontId="27" fillId="10" borderId="36" xfId="0" applyFont="1" applyFill="1" applyBorder="1" applyAlignment="1">
      <alignment horizontal="left" vertical="center" wrapText="1"/>
    </xf>
    <xf numFmtId="9" fontId="27" fillId="10" borderId="36" xfId="0" applyNumberFormat="1" applyFont="1" applyFill="1" applyBorder="1" applyAlignment="1">
      <alignment horizontal="center" vertical="center" wrapText="1"/>
    </xf>
    <xf numFmtId="9" fontId="27" fillId="10" borderId="36" xfId="0" applyNumberFormat="1" applyFont="1" applyFill="1" applyBorder="1" applyAlignment="1">
      <alignment horizontal="left" vertical="center" wrapText="1"/>
    </xf>
    <xf numFmtId="170" fontId="27" fillId="10" borderId="36" xfId="8" applyFont="1" applyFill="1" applyBorder="1" applyAlignment="1" applyProtection="1">
      <alignment horizontal="center" vertical="center"/>
    </xf>
    <xf numFmtId="188" fontId="35" fillId="10" borderId="36" xfId="7" applyNumberFormat="1" applyFont="1" applyFill="1" applyBorder="1" applyAlignment="1">
      <alignment horizontal="center" vertical="top" wrapText="1"/>
    </xf>
    <xf numFmtId="14" fontId="35" fillId="10" borderId="36" xfId="0" applyNumberFormat="1" applyFont="1" applyFill="1" applyBorder="1" applyAlignment="1">
      <alignment horizontal="center" vertical="center" wrapText="1"/>
    </xf>
    <xf numFmtId="9" fontId="35" fillId="10" borderId="36" xfId="29" applyFont="1" applyFill="1" applyBorder="1" applyAlignment="1" applyProtection="1">
      <alignment horizontal="center" vertical="center" wrapText="1"/>
      <protection locked="0"/>
    </xf>
    <xf numFmtId="9" fontId="27" fillId="0" borderId="36" xfId="29" applyFont="1" applyFill="1" applyBorder="1" applyAlignment="1" applyProtection="1">
      <alignment horizontal="center" vertical="top" wrapText="1"/>
      <protection locked="0"/>
    </xf>
    <xf numFmtId="0" fontId="35" fillId="10" borderId="36" xfId="0" applyFont="1" applyFill="1" applyBorder="1" applyAlignment="1">
      <alignment horizontal="center" vertical="top" wrapText="1"/>
    </xf>
    <xf numFmtId="0" fontId="35" fillId="10" borderId="36" xfId="0" applyFont="1" applyFill="1" applyBorder="1" applyAlignment="1">
      <alignment vertical="top" wrapText="1"/>
    </xf>
    <xf numFmtId="0" fontId="35" fillId="10" borderId="36" xfId="0" applyFont="1" applyFill="1" applyBorder="1" applyAlignment="1">
      <alignment horizontal="center" vertical="center"/>
    </xf>
    <xf numFmtId="166" fontId="35" fillId="10" borderId="36" xfId="8" applyNumberFormat="1" applyFont="1" applyFill="1" applyBorder="1" applyAlignment="1">
      <alignment horizontal="right" vertical="center" wrapText="1"/>
    </xf>
    <xf numFmtId="0" fontId="35" fillId="17" borderId="36" xfId="0" applyFont="1" applyFill="1" applyBorder="1" applyAlignment="1">
      <alignment wrapText="1"/>
    </xf>
    <xf numFmtId="0" fontId="35" fillId="17" borderId="36" xfId="0" applyFont="1" applyFill="1" applyBorder="1" applyAlignment="1">
      <alignment vertical="top" wrapText="1"/>
    </xf>
    <xf numFmtId="0" fontId="35" fillId="10" borderId="36" xfId="0" applyFont="1" applyFill="1" applyBorder="1" applyAlignment="1">
      <alignment horizontal="center" vertical="center" wrapText="1"/>
    </xf>
    <xf numFmtId="0" fontId="27" fillId="10" borderId="36" xfId="0" applyFont="1" applyFill="1" applyBorder="1"/>
    <xf numFmtId="0" fontId="27" fillId="10" borderId="43" xfId="0" applyFont="1" applyFill="1" applyBorder="1" applyAlignment="1">
      <alignment horizontal="center" vertical="center" wrapText="1"/>
    </xf>
    <xf numFmtId="0" fontId="27" fillId="10" borderId="36" xfId="0" applyFont="1" applyFill="1" applyBorder="1" applyAlignment="1">
      <alignment horizontal="justify" vertical="top" wrapText="1"/>
    </xf>
    <xf numFmtId="9" fontId="27" fillId="0" borderId="36" xfId="0" applyNumberFormat="1" applyFont="1" applyBorder="1" applyAlignment="1">
      <alignment horizontal="center" vertical="center" wrapText="1"/>
    </xf>
    <xf numFmtId="170" fontId="27" fillId="10" borderId="36" xfId="8" applyFont="1" applyFill="1" applyBorder="1" applyAlignment="1">
      <alignment horizontal="center" vertical="center" wrapText="1"/>
    </xf>
    <xf numFmtId="10" fontId="27" fillId="10" borderId="36" xfId="13" applyNumberFormat="1" applyFont="1" applyFill="1" applyBorder="1" applyAlignment="1">
      <alignment horizontal="center" vertical="center" wrapText="1"/>
    </xf>
    <xf numFmtId="185" fontId="35" fillId="10" borderId="36" xfId="7" applyNumberFormat="1" applyFont="1" applyFill="1" applyBorder="1" applyAlignment="1">
      <alignment horizontal="center" vertical="center" wrapText="1"/>
    </xf>
    <xf numFmtId="9" fontId="27" fillId="0" borderId="36" xfId="29" applyFont="1" applyFill="1" applyBorder="1" applyAlignment="1" applyProtection="1">
      <alignment horizontal="center" vertical="center" wrapText="1"/>
      <protection locked="0"/>
    </xf>
    <xf numFmtId="9" fontId="35" fillId="17" borderId="36" xfId="29" applyNumberFormat="1" applyFont="1" applyFill="1" applyBorder="1" applyAlignment="1" applyProtection="1">
      <alignment horizontal="center" vertical="center" wrapText="1"/>
      <protection locked="0"/>
    </xf>
    <xf numFmtId="166" fontId="35" fillId="10" borderId="36" xfId="0" applyNumberFormat="1" applyFont="1" applyFill="1" applyBorder="1" applyAlignment="1">
      <alignment horizontal="right" vertical="center"/>
    </xf>
    <xf numFmtId="166" fontId="48" fillId="17" borderId="36" xfId="0" applyNumberFormat="1" applyFont="1" applyFill="1" applyBorder="1" applyAlignment="1">
      <alignment horizontal="right" vertical="center" wrapText="1"/>
    </xf>
    <xf numFmtId="0" fontId="48" fillId="17" borderId="37" xfId="0" applyFont="1" applyFill="1" applyBorder="1" applyAlignment="1">
      <alignment vertical="top" wrapText="1"/>
    </xf>
    <xf numFmtId="0" fontId="27" fillId="10" borderId="36" xfId="0" applyFont="1" applyFill="1" applyBorder="1" applyAlignment="1">
      <alignment horizontal="center" vertical="center"/>
    </xf>
    <xf numFmtId="0" fontId="27" fillId="10" borderId="36" xfId="0" applyNumberFormat="1" applyFont="1" applyFill="1" applyBorder="1" applyAlignment="1" applyProtection="1">
      <alignment horizontal="center" vertical="center"/>
      <protection locked="0"/>
    </xf>
    <xf numFmtId="170" fontId="27" fillId="0" borderId="36" xfId="8" applyFont="1" applyFill="1" applyBorder="1" applyAlignment="1">
      <alignment horizontal="center" vertical="center" wrapText="1"/>
    </xf>
    <xf numFmtId="188" fontId="27" fillId="10" borderId="36" xfId="7" applyNumberFormat="1" applyFont="1" applyFill="1" applyBorder="1" applyAlignment="1">
      <alignment horizontal="left" vertical="top" wrapText="1"/>
    </xf>
    <xf numFmtId="3" fontId="35" fillId="10" borderId="36" xfId="0" applyNumberFormat="1" applyFont="1" applyFill="1" applyBorder="1" applyAlignment="1">
      <alignment horizontal="center" vertical="center" wrapText="1"/>
    </xf>
    <xf numFmtId="9" fontId="52" fillId="10" borderId="36" xfId="29" applyFont="1" applyFill="1" applyBorder="1" applyAlignment="1" applyProtection="1">
      <alignment horizontal="center" vertical="center" wrapText="1"/>
      <protection locked="0"/>
    </xf>
    <xf numFmtId="0" fontId="27" fillId="10" borderId="36" xfId="0" applyFont="1" applyFill="1" applyBorder="1" applyAlignment="1">
      <alignment horizontal="center" vertical="top" wrapText="1"/>
    </xf>
    <xf numFmtId="9" fontId="27" fillId="10" borderId="36" xfId="0" applyNumberFormat="1" applyFont="1" applyFill="1" applyBorder="1" applyAlignment="1">
      <alignment horizontal="center" vertical="top" wrapText="1"/>
    </xf>
    <xf numFmtId="178" fontId="27" fillId="10" borderId="36" xfId="0" applyNumberFormat="1" applyFont="1" applyFill="1" applyBorder="1" applyAlignment="1">
      <alignment horizontal="center" vertical="center" wrapText="1"/>
    </xf>
    <xf numFmtId="0" fontId="27" fillId="0" borderId="36" xfId="0" applyFont="1" applyFill="1" applyBorder="1" applyAlignment="1">
      <alignment horizontal="justify" vertical="top" wrapText="1"/>
    </xf>
    <xf numFmtId="9" fontId="27" fillId="0" borderId="36" xfId="0" applyNumberFormat="1" applyFont="1" applyFill="1" applyBorder="1" applyAlignment="1">
      <alignment horizontal="left" vertical="top" wrapText="1"/>
    </xf>
    <xf numFmtId="9" fontId="27" fillId="0" borderId="36" xfId="0" applyNumberFormat="1" applyFont="1" applyFill="1" applyBorder="1" applyAlignment="1">
      <alignment horizontal="center" vertical="top" wrapText="1"/>
    </xf>
    <xf numFmtId="9" fontId="27" fillId="0" borderId="36" xfId="0" applyNumberFormat="1" applyFont="1" applyFill="1" applyBorder="1" applyAlignment="1">
      <alignment horizontal="left" vertical="center" wrapText="1"/>
    </xf>
    <xf numFmtId="0" fontId="27" fillId="0" borderId="36" xfId="0" applyFont="1" applyFill="1" applyBorder="1" applyAlignment="1">
      <alignment horizontal="justify" vertical="center" wrapText="1"/>
    </xf>
    <xf numFmtId="10" fontId="27" fillId="0" borderId="36" xfId="13" applyNumberFormat="1" applyFont="1" applyFill="1" applyBorder="1" applyAlignment="1">
      <alignment horizontal="center" vertical="center" wrapText="1"/>
    </xf>
    <xf numFmtId="3" fontId="27" fillId="10" borderId="36" xfId="0" applyNumberFormat="1" applyFont="1" applyFill="1" applyBorder="1" applyAlignment="1">
      <alignment horizontal="center" vertical="center" wrapText="1"/>
    </xf>
    <xf numFmtId="185" fontId="27" fillId="0" borderId="36" xfId="13" applyNumberFormat="1" applyFont="1" applyFill="1" applyBorder="1" applyAlignment="1">
      <alignment horizontal="center" vertical="center" wrapText="1"/>
    </xf>
    <xf numFmtId="9" fontId="27" fillId="0" borderId="36" xfId="13" applyFont="1" applyFill="1" applyBorder="1" applyAlignment="1">
      <alignment horizontal="center" vertical="center" wrapText="1"/>
    </xf>
    <xf numFmtId="9" fontId="27" fillId="10" borderId="36" xfId="29" applyFont="1" applyFill="1" applyBorder="1" applyAlignment="1">
      <alignment horizontal="center" vertical="center" wrapText="1"/>
    </xf>
    <xf numFmtId="0" fontId="27" fillId="10" borderId="36" xfId="13" applyNumberFormat="1" applyFont="1" applyFill="1" applyBorder="1" applyAlignment="1">
      <alignment horizontal="center" vertical="center" wrapText="1"/>
    </xf>
    <xf numFmtId="1" fontId="27" fillId="10" borderId="36" xfId="13" applyNumberFormat="1" applyFont="1" applyFill="1" applyBorder="1" applyAlignment="1">
      <alignment horizontal="center" vertical="center" wrapText="1"/>
    </xf>
    <xf numFmtId="9" fontId="35" fillId="0" borderId="36" xfId="0" applyNumberFormat="1" applyFont="1" applyFill="1" applyBorder="1" applyAlignment="1">
      <alignment horizontal="right" vertical="center"/>
    </xf>
    <xf numFmtId="166" fontId="53" fillId="17" borderId="36" xfId="0" applyNumberFormat="1" applyFont="1" applyFill="1" applyBorder="1" applyAlignment="1">
      <alignment horizontal="right" vertical="center" wrapText="1"/>
    </xf>
    <xf numFmtId="0" fontId="35" fillId="10" borderId="36" xfId="0" applyFont="1" applyFill="1" applyBorder="1" applyAlignment="1">
      <alignment horizontal="justify" vertical="top" wrapText="1"/>
    </xf>
    <xf numFmtId="9" fontId="35" fillId="10" borderId="36" xfId="29" applyFont="1" applyFill="1" applyBorder="1" applyAlignment="1">
      <alignment horizontal="center" vertical="center" wrapText="1"/>
    </xf>
    <xf numFmtId="0" fontId="35" fillId="0" borderId="36" xfId="29" applyNumberFormat="1" applyFont="1" applyFill="1" applyBorder="1" applyAlignment="1">
      <alignment horizontal="center" vertical="center" wrapText="1"/>
    </xf>
    <xf numFmtId="184" fontId="27" fillId="10" borderId="36" xfId="7" applyNumberFormat="1" applyFont="1" applyFill="1" applyBorder="1" applyAlignment="1">
      <alignment vertical="center" wrapText="1"/>
    </xf>
    <xf numFmtId="9" fontId="27" fillId="10" borderId="36" xfId="13" applyFont="1" applyFill="1" applyBorder="1" applyAlignment="1">
      <alignment horizontal="center" vertical="center" wrapText="1"/>
    </xf>
    <xf numFmtId="0" fontId="27" fillId="0" borderId="36" xfId="0" applyFont="1" applyBorder="1" applyAlignment="1">
      <alignment horizontal="left" vertical="center" wrapText="1"/>
    </xf>
    <xf numFmtId="0" fontId="27" fillId="10" borderId="36" xfId="0" applyFont="1" applyFill="1" applyBorder="1" applyAlignment="1">
      <alignment horizontal="justify" vertical="center" wrapText="1"/>
    </xf>
    <xf numFmtId="0" fontId="27" fillId="10" borderId="43" xfId="0" applyFont="1" applyFill="1" applyBorder="1" applyAlignment="1">
      <alignment horizontal="justify" vertical="center" wrapText="1"/>
    </xf>
    <xf numFmtId="10" fontId="27" fillId="10" borderId="36" xfId="0" applyNumberFormat="1" applyFont="1" applyFill="1" applyBorder="1" applyAlignment="1">
      <alignment horizontal="center" vertical="center" wrapText="1"/>
    </xf>
    <xf numFmtId="3" fontId="27" fillId="0" borderId="36" xfId="12" applyNumberFormat="1" applyFont="1" applyFill="1" applyBorder="1" applyAlignment="1">
      <alignment horizontal="justify" vertical="top" wrapText="1"/>
    </xf>
    <xf numFmtId="14" fontId="35" fillId="10" borderId="36" xfId="12" applyNumberFormat="1" applyFont="1" applyFill="1" applyBorder="1" applyAlignment="1">
      <alignment horizontal="center" vertical="center" wrapText="1"/>
    </xf>
    <xf numFmtId="9" fontId="35" fillId="10" borderId="36" xfId="13" applyFont="1" applyFill="1" applyBorder="1" applyAlignment="1">
      <alignment horizontal="justify" vertical="center" wrapText="1"/>
    </xf>
    <xf numFmtId="9" fontId="27" fillId="0" borderId="36" xfId="13" applyFont="1" applyFill="1" applyBorder="1" applyAlignment="1">
      <alignment horizontal="center" vertical="top" wrapText="1"/>
    </xf>
    <xf numFmtId="9" fontId="35" fillId="10" borderId="36" xfId="13" applyFont="1" applyFill="1" applyBorder="1" applyAlignment="1">
      <alignment horizontal="center" vertical="center" wrapText="1"/>
    </xf>
    <xf numFmtId="9" fontId="35" fillId="10" borderId="36" xfId="13" applyFont="1" applyFill="1" applyBorder="1" applyAlignment="1">
      <alignment horizontal="center" vertical="top" wrapText="1"/>
    </xf>
    <xf numFmtId="166" fontId="35" fillId="10" borderId="36" xfId="0" applyNumberFormat="1" applyFont="1" applyFill="1" applyBorder="1" applyAlignment="1">
      <alignment horizontal="right" vertical="center" wrapText="1"/>
    </xf>
    <xf numFmtId="0" fontId="35" fillId="10" borderId="36" xfId="0" applyFont="1" applyFill="1" applyBorder="1" applyAlignment="1">
      <alignment horizontal="right" vertical="center" wrapText="1"/>
    </xf>
    <xf numFmtId="188" fontId="35" fillId="17" borderId="36" xfId="7" applyNumberFormat="1" applyFont="1" applyFill="1" applyBorder="1" applyAlignment="1">
      <alignment vertical="center" wrapText="1"/>
    </xf>
    <xf numFmtId="0" fontId="35" fillId="17" borderId="36" xfId="0" applyFont="1" applyFill="1" applyBorder="1" applyAlignment="1">
      <alignment vertical="center" wrapText="1"/>
    </xf>
    <xf numFmtId="0" fontId="9" fillId="0" borderId="45" xfId="0" applyFont="1" applyFill="1" applyBorder="1" applyAlignment="1">
      <alignment horizontal="left" vertical="top" wrapText="1"/>
    </xf>
    <xf numFmtId="0" fontId="9" fillId="0" borderId="46" xfId="0" applyFont="1" applyFill="1" applyBorder="1" applyAlignment="1">
      <alignment horizontal="left" vertical="top" wrapText="1"/>
    </xf>
    <xf numFmtId="0" fontId="9" fillId="10" borderId="46" xfId="0" applyFont="1" applyFill="1" applyBorder="1" applyAlignment="1">
      <alignment horizontal="left" vertical="center" wrapText="1"/>
    </xf>
    <xf numFmtId="0" fontId="9" fillId="10" borderId="46" xfId="0" applyFont="1" applyFill="1" applyBorder="1" applyAlignment="1">
      <alignment horizontal="center" vertical="center" wrapText="1"/>
    </xf>
    <xf numFmtId="0" fontId="29" fillId="10" borderId="36" xfId="0" applyFont="1" applyFill="1" applyBorder="1" applyAlignment="1">
      <alignment horizontal="center" vertical="center" wrapText="1"/>
    </xf>
    <xf numFmtId="14" fontId="9" fillId="10" borderId="46" xfId="0" applyNumberFormat="1" applyFont="1" applyFill="1" applyBorder="1" applyAlignment="1">
      <alignment horizontal="left" vertical="center" wrapText="1"/>
    </xf>
    <xf numFmtId="9" fontId="9" fillId="10" borderId="46" xfId="13" applyFont="1" applyFill="1" applyBorder="1" applyAlignment="1" applyProtection="1">
      <alignment horizontal="center" vertical="center" wrapText="1"/>
    </xf>
    <xf numFmtId="0" fontId="9" fillId="10" borderId="46" xfId="15" applyFont="1" applyFill="1" applyBorder="1" applyAlignment="1">
      <alignment horizontal="center" vertical="center" wrapText="1"/>
    </xf>
    <xf numFmtId="9" fontId="9" fillId="10" borderId="46" xfId="15" applyNumberFormat="1" applyFont="1" applyFill="1" applyBorder="1" applyAlignment="1">
      <alignment horizontal="center" vertical="center" wrapText="1"/>
    </xf>
    <xf numFmtId="9" fontId="9" fillId="10" borderId="46" xfId="13" applyFont="1" applyFill="1" applyBorder="1" applyAlignment="1">
      <alignment horizontal="center" vertical="center" wrapText="1"/>
    </xf>
    <xf numFmtId="0" fontId="9" fillId="0" borderId="46" xfId="0" applyFont="1" applyFill="1" applyBorder="1" applyAlignment="1">
      <alignment horizontal="center" vertical="center" wrapText="1"/>
    </xf>
    <xf numFmtId="9" fontId="9" fillId="0" borderId="46" xfId="13" applyFont="1" applyFill="1" applyBorder="1" applyAlignment="1">
      <alignment horizontal="center" vertical="center" wrapText="1"/>
    </xf>
    <xf numFmtId="0" fontId="9" fillId="10" borderId="36" xfId="20" applyFont="1" applyFill="1" applyBorder="1" applyAlignment="1">
      <alignment vertical="center" wrapText="1"/>
    </xf>
    <xf numFmtId="184" fontId="48" fillId="0" borderId="36" xfId="27" applyNumberFormat="1" applyFont="1" applyFill="1" applyBorder="1" applyAlignment="1">
      <alignment horizontal="left" vertical="center" wrapText="1"/>
    </xf>
    <xf numFmtId="10" fontId="9" fillId="0" borderId="36" xfId="18" applyNumberFormat="1" applyFont="1" applyFill="1" applyBorder="1" applyAlignment="1" applyProtection="1">
      <alignment horizontal="center" vertical="center" wrapText="1"/>
    </xf>
    <xf numFmtId="188" fontId="27" fillId="0" borderId="36" xfId="7" applyNumberFormat="1" applyFont="1" applyFill="1" applyBorder="1" applyAlignment="1">
      <alignment horizontal="justify" vertical="top" wrapText="1"/>
    </xf>
    <xf numFmtId="9" fontId="27" fillId="0" borderId="36" xfId="29" applyFont="1" applyFill="1" applyBorder="1" applyAlignment="1">
      <alignment horizontal="center" vertical="center" wrapText="1"/>
    </xf>
    <xf numFmtId="9" fontId="27" fillId="0" borderId="36" xfId="29" applyFont="1" applyFill="1" applyBorder="1" applyAlignment="1">
      <alignment horizontal="center" vertical="top" wrapText="1"/>
    </xf>
    <xf numFmtId="0" fontId="27" fillId="0" borderId="36" xfId="13" applyNumberFormat="1" applyFont="1" applyFill="1" applyBorder="1" applyAlignment="1">
      <alignment horizontal="center" vertical="center" wrapText="1"/>
    </xf>
    <xf numFmtId="0" fontId="35" fillId="17" borderId="36" xfId="29" applyNumberFormat="1" applyFont="1" applyFill="1" applyBorder="1" applyAlignment="1">
      <alignment horizontal="center" vertical="center" wrapText="1"/>
    </xf>
    <xf numFmtId="0" fontId="35" fillId="0" borderId="36" xfId="0" applyFont="1" applyFill="1" applyBorder="1" applyAlignment="1">
      <alignment horizontal="center" vertical="top" wrapText="1"/>
    </xf>
    <xf numFmtId="0" fontId="35" fillId="0" borderId="36" xfId="0" applyFont="1" applyFill="1" applyBorder="1" applyAlignment="1">
      <alignment horizontal="justify" vertical="top" wrapText="1"/>
    </xf>
    <xf numFmtId="0" fontId="35" fillId="0" borderId="36" xfId="0" applyFont="1" applyFill="1" applyBorder="1" applyAlignment="1">
      <alignment horizontal="center" vertical="center" wrapText="1"/>
    </xf>
    <xf numFmtId="166" fontId="35" fillId="0" borderId="36" xfId="8" applyNumberFormat="1" applyFont="1" applyFill="1" applyBorder="1" applyAlignment="1">
      <alignment horizontal="right" vertical="center"/>
    </xf>
    <xf numFmtId="10" fontId="35" fillId="0" borderId="36" xfId="13" applyNumberFormat="1" applyFont="1" applyFill="1" applyBorder="1" applyAlignment="1">
      <alignment horizontal="right" vertical="center"/>
    </xf>
    <xf numFmtId="0" fontId="35" fillId="17" borderId="36" xfId="0" applyFont="1" applyFill="1" applyBorder="1" applyAlignment="1">
      <alignment horizontal="center" vertical="top" wrapText="1"/>
    </xf>
    <xf numFmtId="181" fontId="49" fillId="0" borderId="36" xfId="0" applyNumberFormat="1" applyFont="1" applyFill="1" applyBorder="1" applyAlignment="1">
      <alignment vertical="center" wrapText="1"/>
    </xf>
    <xf numFmtId="188" fontId="35" fillId="0" borderId="36" xfId="7" applyNumberFormat="1" applyFont="1" applyFill="1" applyBorder="1" applyAlignment="1">
      <alignment vertical="top" wrapText="1"/>
    </xf>
    <xf numFmtId="14" fontId="35" fillId="10" borderId="36" xfId="0" applyNumberFormat="1" applyFont="1" applyFill="1" applyBorder="1" applyAlignment="1">
      <alignment vertical="center" wrapText="1"/>
    </xf>
    <xf numFmtId="9" fontId="35" fillId="0" borderId="36" xfId="29" applyFont="1" applyFill="1" applyBorder="1" applyAlignment="1">
      <alignment vertical="center" wrapText="1"/>
    </xf>
    <xf numFmtId="10" fontId="35" fillId="0" borderId="47" xfId="0" applyNumberFormat="1" applyFont="1" applyFill="1" applyBorder="1" applyAlignment="1">
      <alignment horizontal="right" vertical="center" wrapText="1"/>
    </xf>
    <xf numFmtId="9" fontId="9" fillId="0" borderId="48" xfId="13" applyFont="1" applyFill="1" applyBorder="1" applyAlignment="1">
      <alignment horizontal="center" vertical="center" wrapText="1"/>
    </xf>
    <xf numFmtId="180" fontId="9" fillId="0" borderId="49" xfId="17" applyNumberFormat="1" applyFont="1" applyFill="1" applyBorder="1" applyAlignment="1" applyProtection="1">
      <alignment vertical="center" wrapText="1"/>
    </xf>
    <xf numFmtId="0" fontId="9" fillId="0" borderId="49" xfId="15" applyFont="1" applyFill="1" applyBorder="1" applyAlignment="1">
      <alignment horizontal="center" vertical="center" wrapText="1"/>
    </xf>
    <xf numFmtId="0" fontId="9" fillId="10" borderId="49" xfId="15" applyFont="1" applyFill="1" applyBorder="1" applyAlignment="1">
      <alignment horizontal="center" vertical="center" wrapText="1"/>
    </xf>
    <xf numFmtId="0" fontId="9" fillId="10" borderId="49" xfId="15" applyFont="1" applyFill="1" applyBorder="1" applyAlignment="1">
      <alignment horizontal="center" vertical="top" wrapText="1"/>
    </xf>
    <xf numFmtId="0" fontId="9" fillId="10" borderId="49" xfId="15" applyFont="1" applyFill="1" applyBorder="1" applyAlignment="1">
      <alignment horizontal="right" vertical="center" wrapText="1"/>
    </xf>
    <xf numFmtId="0" fontId="9" fillId="10" borderId="49" xfId="15" applyFont="1" applyFill="1" applyBorder="1" applyAlignment="1">
      <alignment vertical="center" wrapText="1"/>
    </xf>
    <xf numFmtId="0" fontId="9" fillId="10" borderId="50" xfId="0" applyFont="1" applyFill="1" applyBorder="1" applyAlignment="1">
      <alignment horizontal="center" vertical="center" wrapText="1"/>
    </xf>
    <xf numFmtId="0" fontId="9" fillId="10" borderId="49" xfId="20" applyFont="1" applyFill="1" applyBorder="1" applyAlignment="1">
      <alignment horizontal="center" vertical="center" wrapText="1"/>
    </xf>
    <xf numFmtId="188" fontId="27" fillId="0" borderId="49" xfId="7" applyNumberFormat="1" applyFont="1" applyFill="1" applyBorder="1" applyAlignment="1">
      <alignment horizontal="left" vertical="top" wrapText="1"/>
    </xf>
    <xf numFmtId="14" fontId="35" fillId="0" borderId="49" xfId="0" applyNumberFormat="1" applyFont="1" applyFill="1" applyBorder="1" applyAlignment="1">
      <alignment horizontal="center" vertical="center" wrapText="1"/>
    </xf>
    <xf numFmtId="14" fontId="35" fillId="0" borderId="49" xfId="0" applyNumberFormat="1" applyFont="1" applyFill="1" applyBorder="1" applyAlignment="1">
      <alignment horizontal="center" vertical="center"/>
    </xf>
    <xf numFmtId="9" fontId="35" fillId="0" borderId="49" xfId="29" applyFont="1" applyFill="1" applyBorder="1" applyAlignment="1">
      <alignment horizontal="center" vertical="center" wrapText="1"/>
    </xf>
    <xf numFmtId="9" fontId="35" fillId="0" borderId="49" xfId="29" applyFont="1" applyFill="1" applyBorder="1" applyAlignment="1">
      <alignment horizontal="center" vertical="top" wrapText="1"/>
    </xf>
    <xf numFmtId="1" fontId="27" fillId="0" borderId="49" xfId="29" applyNumberFormat="1" applyFont="1" applyFill="1" applyBorder="1" applyAlignment="1">
      <alignment horizontal="center" vertical="center" wrapText="1"/>
    </xf>
    <xf numFmtId="1" fontId="35" fillId="17" borderId="49" xfId="29" applyNumberFormat="1" applyFont="1" applyFill="1" applyBorder="1" applyAlignment="1">
      <alignment horizontal="center" vertical="center" wrapText="1"/>
    </xf>
    <xf numFmtId="0" fontId="35" fillId="0" borderId="49" xfId="0" applyFont="1" applyFill="1" applyBorder="1" applyAlignment="1">
      <alignment horizontal="center" vertical="top" wrapText="1"/>
    </xf>
    <xf numFmtId="10" fontId="35" fillId="0" borderId="49" xfId="0" applyNumberFormat="1" applyFont="1" applyFill="1" applyBorder="1" applyAlignment="1">
      <alignment horizontal="right" vertical="center"/>
    </xf>
    <xf numFmtId="9" fontId="35" fillId="10" borderId="49" xfId="0" applyNumberFormat="1" applyFont="1" applyFill="1" applyBorder="1" applyAlignment="1">
      <alignment horizontal="center" vertical="center" wrapText="1"/>
    </xf>
    <xf numFmtId="0" fontId="27" fillId="0" borderId="49" xfId="29" applyNumberFormat="1" applyFont="1" applyFill="1" applyBorder="1" applyAlignment="1">
      <alignment horizontal="center" vertical="center" wrapText="1"/>
    </xf>
    <xf numFmtId="0" fontId="35" fillId="17" borderId="49" xfId="0" applyNumberFormat="1" applyFont="1" applyFill="1" applyBorder="1" applyAlignment="1">
      <alignment horizontal="center" vertical="center"/>
    </xf>
    <xf numFmtId="181" fontId="49" fillId="0" borderId="51" xfId="0" applyNumberFormat="1" applyFont="1" applyFill="1" applyBorder="1" applyAlignment="1">
      <alignment vertical="center" wrapText="1"/>
    </xf>
    <xf numFmtId="0" fontId="35" fillId="0" borderId="52" xfId="0" applyFont="1" applyFill="1" applyBorder="1" applyAlignment="1">
      <alignment vertical="top" wrapText="1"/>
    </xf>
    <xf numFmtId="14" fontId="35" fillId="10" borderId="53" xfId="0" applyNumberFormat="1" applyFont="1" applyFill="1" applyBorder="1" applyAlignment="1">
      <alignment vertical="center" wrapText="1"/>
    </xf>
    <xf numFmtId="9" fontId="35" fillId="10" borderId="53" xfId="0" applyNumberFormat="1" applyFont="1" applyFill="1" applyBorder="1" applyAlignment="1">
      <alignment vertical="center" wrapText="1"/>
    </xf>
    <xf numFmtId="9" fontId="27" fillId="0" borderId="53" xfId="0" applyNumberFormat="1" applyFont="1" applyFill="1" applyBorder="1" applyAlignment="1">
      <alignment horizontal="center" vertical="top" wrapText="1"/>
    </xf>
    <xf numFmtId="49" fontId="35" fillId="10" borderId="53" xfId="0" applyNumberFormat="1" applyFont="1" applyFill="1" applyBorder="1" applyAlignment="1">
      <alignment horizontal="center" vertical="top" wrapText="1"/>
    </xf>
    <xf numFmtId="0" fontId="35" fillId="10" borderId="53" xfId="0" applyFont="1" applyFill="1" applyBorder="1" applyAlignment="1">
      <alignment horizontal="center" vertical="top" wrapText="1"/>
    </xf>
    <xf numFmtId="0" fontId="35" fillId="10" borderId="53" xfId="0" applyFont="1" applyFill="1" applyBorder="1" applyAlignment="1">
      <alignment vertical="top" wrapText="1"/>
    </xf>
    <xf numFmtId="0" fontId="35" fillId="10" borderId="53" xfId="0" applyFont="1" applyFill="1" applyBorder="1" applyAlignment="1">
      <alignment horizontal="center" vertical="center"/>
    </xf>
    <xf numFmtId="166" fontId="35" fillId="0" borderId="49" xfId="0" applyNumberFormat="1" applyFont="1" applyFill="1" applyBorder="1" applyAlignment="1">
      <alignment horizontal="right" vertical="center" wrapText="1"/>
    </xf>
    <xf numFmtId="10" fontId="35" fillId="0" borderId="53" xfId="0" applyNumberFormat="1" applyFont="1" applyFill="1" applyBorder="1" applyAlignment="1">
      <alignment horizontal="right" vertical="center"/>
    </xf>
    <xf numFmtId="180" fontId="9" fillId="0" borderId="54" xfId="17" applyNumberFormat="1" applyFont="1" applyFill="1" applyBorder="1" applyAlignment="1" applyProtection="1">
      <alignment vertical="center" wrapText="1"/>
    </xf>
    <xf numFmtId="14" fontId="35" fillId="10" borderId="55" xfId="7" applyNumberFormat="1" applyFont="1" applyFill="1" applyBorder="1" applyAlignment="1">
      <alignment horizontal="center" vertical="center" wrapText="1"/>
    </xf>
    <xf numFmtId="14" fontId="27" fillId="0" borderId="55" xfId="7" applyNumberFormat="1" applyFont="1" applyFill="1" applyBorder="1" applyAlignment="1">
      <alignment horizontal="center" vertical="center" wrapText="1"/>
    </xf>
    <xf numFmtId="14" fontId="27" fillId="0" borderId="55" xfId="7" applyNumberFormat="1" applyFont="1" applyFill="1" applyBorder="1" applyAlignment="1">
      <alignment horizontal="center" vertical="top" wrapText="1"/>
    </xf>
    <xf numFmtId="9" fontId="35" fillId="10" borderId="55" xfId="7" applyNumberFormat="1" applyFont="1" applyFill="1" applyBorder="1" applyAlignment="1">
      <alignment horizontal="center" vertical="center" wrapText="1"/>
    </xf>
    <xf numFmtId="9" fontId="52" fillId="10" borderId="55" xfId="7" applyNumberFormat="1" applyFont="1" applyFill="1" applyBorder="1" applyAlignment="1">
      <alignment horizontal="center" vertical="center" wrapText="1"/>
    </xf>
    <xf numFmtId="188" fontId="35" fillId="10" borderId="55" xfId="7" applyNumberFormat="1" applyFont="1" applyFill="1" applyBorder="1" applyAlignment="1">
      <alignment horizontal="center" vertical="top" wrapText="1"/>
    </xf>
    <xf numFmtId="166" fontId="35" fillId="10" borderId="55" xfId="8" applyNumberFormat="1" applyFont="1" applyFill="1" applyBorder="1" applyAlignment="1">
      <alignment horizontal="right" vertical="center"/>
    </xf>
    <xf numFmtId="166" fontId="35" fillId="17" borderId="55" xfId="0" applyNumberFormat="1" applyFont="1" applyFill="1" applyBorder="1" applyAlignment="1">
      <alignment horizontal="right" vertical="center"/>
    </xf>
    <xf numFmtId="0" fontId="53" fillId="17" borderId="55" xfId="0" applyFont="1" applyFill="1" applyBorder="1" applyAlignment="1">
      <alignment vertical="top" wrapText="1"/>
    </xf>
    <xf numFmtId="0" fontId="27" fillId="10" borderId="55" xfId="0" applyFont="1" applyFill="1" applyBorder="1"/>
    <xf numFmtId="0" fontId="27" fillId="10" borderId="55" xfId="0" applyFont="1" applyFill="1" applyBorder="1" applyAlignment="1">
      <alignment vertical="center" wrapText="1"/>
    </xf>
    <xf numFmtId="188" fontId="35" fillId="10" borderId="55" xfId="7" applyNumberFormat="1" applyFont="1" applyFill="1" applyBorder="1" applyAlignment="1">
      <alignment horizontal="center" vertical="center" wrapText="1"/>
    </xf>
    <xf numFmtId="14" fontId="35" fillId="10" borderId="55" xfId="7" applyNumberFormat="1" applyFont="1" applyFill="1" applyBorder="1" applyAlignment="1">
      <alignment horizontal="center" vertical="top" wrapText="1"/>
    </xf>
    <xf numFmtId="14" fontId="35" fillId="10" borderId="55" xfId="7" applyNumberFormat="1" applyFont="1" applyFill="1" applyBorder="1" applyAlignment="1">
      <alignment horizontal="right" vertical="center" wrapText="1"/>
    </xf>
    <xf numFmtId="0" fontId="35" fillId="10" borderId="55" xfId="0" applyFont="1" applyFill="1" applyBorder="1" applyAlignment="1">
      <alignment horizontal="center" vertical="top"/>
    </xf>
    <xf numFmtId="0" fontId="35" fillId="10" borderId="55" xfId="0" applyFont="1" applyFill="1" applyBorder="1" applyAlignment="1">
      <alignment horizontal="right" vertical="center"/>
    </xf>
    <xf numFmtId="0" fontId="29" fillId="0" borderId="55" xfId="0" applyFont="1" applyFill="1" applyBorder="1" applyAlignment="1">
      <alignment horizontal="center" vertical="center" wrapText="1"/>
    </xf>
    <xf numFmtId="14" fontId="9" fillId="0" borderId="54" xfId="0" applyNumberFormat="1" applyFont="1" applyFill="1" applyBorder="1" applyAlignment="1">
      <alignment horizontal="left" vertical="center" wrapText="1"/>
    </xf>
    <xf numFmtId="184" fontId="9" fillId="10" borderId="56" xfId="28" applyNumberFormat="1" applyFont="1" applyFill="1" applyBorder="1" applyAlignment="1">
      <alignment horizontal="center" vertical="center" wrapText="1"/>
    </xf>
    <xf numFmtId="9" fontId="29" fillId="0" borderId="49" xfId="13" applyFont="1" applyFill="1" applyBorder="1" applyAlignment="1">
      <alignment horizontal="center" vertical="center" wrapText="1"/>
    </xf>
    <xf numFmtId="0" fontId="35" fillId="0" borderId="49" xfId="0" applyFont="1" applyFill="1" applyBorder="1" applyAlignment="1">
      <alignment horizontal="center" vertical="center"/>
    </xf>
    <xf numFmtId="0" fontId="35" fillId="0" borderId="49" xfId="0" applyFont="1" applyFill="1" applyBorder="1" applyAlignment="1">
      <alignment horizontal="center" vertical="top"/>
    </xf>
    <xf numFmtId="0" fontId="35" fillId="0" borderId="49" xfId="0" applyFont="1" applyFill="1" applyBorder="1" applyAlignment="1">
      <alignment horizontal="right" vertical="center"/>
    </xf>
    <xf numFmtId="0" fontId="35" fillId="0" borderId="49" xfId="0" applyFont="1" applyFill="1" applyBorder="1" applyAlignment="1">
      <alignment vertical="center"/>
    </xf>
    <xf numFmtId="0" fontId="26" fillId="10" borderId="51" xfId="2" applyFill="1" applyBorder="1" applyAlignment="1" applyProtection="1">
      <alignment horizontal="center" vertical="center" wrapText="1"/>
    </xf>
    <xf numFmtId="1" fontId="27" fillId="10" borderId="49" xfId="0" applyNumberFormat="1" applyFont="1" applyFill="1" applyBorder="1" applyAlignment="1">
      <alignment horizontal="left" vertical="center" wrapText="1"/>
    </xf>
    <xf numFmtId="9" fontId="27" fillId="10" borderId="49" xfId="13" applyNumberFormat="1" applyFont="1" applyFill="1" applyBorder="1" applyAlignment="1">
      <alignment horizontal="center" vertical="center" wrapText="1"/>
    </xf>
    <xf numFmtId="14" fontId="35" fillId="10" borderId="49" xfId="0" applyNumberFormat="1" applyFont="1" applyFill="1" applyBorder="1" applyAlignment="1">
      <alignment horizontal="center" vertical="center"/>
    </xf>
    <xf numFmtId="9" fontId="35" fillId="10" borderId="49" xfId="0" applyNumberFormat="1" applyFont="1" applyFill="1" applyBorder="1" applyAlignment="1">
      <alignment horizontal="center" vertical="top" wrapText="1"/>
    </xf>
    <xf numFmtId="9" fontId="35" fillId="17" borderId="49" xfId="0" applyNumberFormat="1" applyFont="1" applyFill="1" applyBorder="1" applyAlignment="1">
      <alignment horizontal="center" vertical="center"/>
    </xf>
    <xf numFmtId="0" fontId="35" fillId="17" borderId="49" xfId="0" applyFont="1" applyFill="1" applyBorder="1" applyAlignment="1">
      <alignment vertical="top" wrapText="1"/>
    </xf>
    <xf numFmtId="0" fontId="27" fillId="0" borderId="49" xfId="0" applyFont="1" applyFill="1" applyBorder="1" applyAlignment="1">
      <alignment horizontal="center" vertical="center"/>
    </xf>
    <xf numFmtId="0" fontId="27" fillId="0" borderId="49" xfId="0" applyFont="1" applyFill="1" applyBorder="1"/>
    <xf numFmtId="164" fontId="27" fillId="10" borderId="49" xfId="0" applyNumberFormat="1" applyFont="1" applyFill="1" applyBorder="1" applyAlignment="1">
      <alignment horizontal="center" vertical="center" wrapText="1"/>
    </xf>
    <xf numFmtId="0" fontId="9" fillId="0" borderId="57" xfId="0" applyFont="1" applyFill="1" applyBorder="1" applyAlignment="1">
      <alignment horizontal="left" vertical="top" wrapText="1"/>
    </xf>
    <xf numFmtId="0" fontId="9" fillId="0" borderId="49" xfId="0" applyFont="1" applyFill="1" applyBorder="1" applyAlignment="1">
      <alignment horizontal="left" vertical="top" wrapText="1"/>
    </xf>
    <xf numFmtId="0" fontId="9" fillId="10" borderId="49" xfId="0" applyNumberFormat="1" applyFont="1" applyFill="1" applyBorder="1" applyAlignment="1">
      <alignment vertical="center" wrapText="1"/>
    </xf>
    <xf numFmtId="0" fontId="9" fillId="10" borderId="49" xfId="0" applyFont="1" applyFill="1" applyBorder="1" applyAlignment="1">
      <alignment horizontal="center" vertical="center" wrapText="1"/>
    </xf>
    <xf numFmtId="0" fontId="9" fillId="10" borderId="51" xfId="0" applyFont="1" applyFill="1" applyBorder="1" applyAlignment="1">
      <alignment horizontal="center" vertical="center" wrapText="1"/>
    </xf>
    <xf numFmtId="14" fontId="20" fillId="10" borderId="49" xfId="0" applyNumberFormat="1" applyFont="1" applyFill="1" applyBorder="1" applyAlignment="1">
      <alignment horizontal="center" vertical="center" wrapText="1"/>
    </xf>
    <xf numFmtId="14" fontId="9" fillId="0" borderId="49" xfId="0" applyNumberFormat="1" applyFont="1" applyFill="1" applyBorder="1" applyAlignment="1">
      <alignment horizontal="center" vertical="center" wrapText="1"/>
    </xf>
    <xf numFmtId="0" fontId="2" fillId="10" borderId="49" xfId="0" applyFont="1" applyFill="1" applyBorder="1" applyAlignment="1">
      <alignment horizontal="center" vertical="center" wrapText="1"/>
    </xf>
    <xf numFmtId="0" fontId="23" fillId="10" borderId="49" xfId="0" applyFont="1" applyFill="1" applyBorder="1" applyAlignment="1">
      <alignment horizontal="center" vertical="center"/>
    </xf>
    <xf numFmtId="9" fontId="9" fillId="10" borderId="49" xfId="0" applyNumberFormat="1"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10" borderId="49" xfId="0" applyFont="1" applyFill="1" applyBorder="1" applyAlignment="1">
      <alignment horizontal="left" vertical="center" wrapText="1"/>
    </xf>
    <xf numFmtId="170" fontId="9" fillId="10" borderId="49" xfId="8" applyFont="1" applyFill="1" applyBorder="1" applyAlignment="1">
      <alignment horizontal="center" vertical="center" wrapText="1"/>
    </xf>
    <xf numFmtId="0" fontId="35" fillId="0" borderId="49" xfId="0" applyFont="1" applyFill="1" applyBorder="1" applyAlignment="1">
      <alignment horizontal="center" vertical="center" wrapText="1"/>
    </xf>
    <xf numFmtId="0" fontId="35" fillId="17" borderId="49" xfId="0" applyFont="1" applyFill="1" applyBorder="1" applyAlignment="1">
      <alignment horizontal="center" vertical="center" wrapText="1"/>
    </xf>
    <xf numFmtId="0" fontId="35" fillId="17" borderId="49" xfId="0" applyFont="1" applyFill="1" applyBorder="1" applyAlignment="1">
      <alignment horizontal="right" vertical="center"/>
    </xf>
    <xf numFmtId="0" fontId="35" fillId="17" borderId="49" xfId="0" applyFont="1" applyFill="1" applyBorder="1" applyAlignment="1">
      <alignment horizontal="center" vertical="center"/>
    </xf>
    <xf numFmtId="0" fontId="9" fillId="0" borderId="49" xfId="0" applyNumberFormat="1" applyFont="1" applyFill="1" applyBorder="1" applyAlignment="1">
      <alignment horizontal="center" vertical="center" wrapText="1"/>
    </xf>
    <xf numFmtId="9" fontId="9" fillId="0" borderId="49" xfId="0" applyNumberFormat="1" applyFont="1" applyFill="1" applyBorder="1" applyAlignment="1">
      <alignment horizontal="center" vertical="center" wrapText="1"/>
    </xf>
    <xf numFmtId="0" fontId="9" fillId="0" borderId="49" xfId="0" applyNumberFormat="1" applyFont="1" applyFill="1" applyBorder="1" applyAlignment="1">
      <alignment horizontal="left" vertical="center" wrapText="1"/>
    </xf>
    <xf numFmtId="170" fontId="9" fillId="0" borderId="49" xfId="8" applyFont="1" applyFill="1" applyBorder="1" applyAlignment="1">
      <alignment horizontal="center" vertical="center" wrapText="1"/>
    </xf>
    <xf numFmtId="0" fontId="9" fillId="0" borderId="49" xfId="0" applyNumberFormat="1" applyFont="1" applyFill="1" applyBorder="1" applyAlignment="1">
      <alignment horizontal="left" vertical="top" wrapText="1"/>
    </xf>
    <xf numFmtId="0" fontId="9" fillId="10" borderId="49" xfId="0" applyNumberFormat="1" applyFont="1" applyFill="1" applyBorder="1" applyAlignment="1">
      <alignment horizontal="center" vertical="center" wrapText="1"/>
    </xf>
    <xf numFmtId="14" fontId="9" fillId="10" borderId="49" xfId="0" applyNumberFormat="1" applyFont="1" applyFill="1" applyBorder="1" applyAlignment="1">
      <alignment horizontal="center" vertical="center" wrapText="1"/>
    </xf>
    <xf numFmtId="0" fontId="9" fillId="10" borderId="49" xfId="0" applyNumberFormat="1" applyFont="1" applyFill="1" applyBorder="1" applyAlignment="1">
      <alignment horizontal="left" vertical="center" wrapText="1"/>
    </xf>
    <xf numFmtId="189" fontId="35" fillId="10" borderId="49" xfId="7" applyNumberFormat="1" applyFont="1" applyFill="1" applyBorder="1" applyAlignment="1">
      <alignment horizontal="center" vertical="center" wrapText="1"/>
    </xf>
    <xf numFmtId="189" fontId="35" fillId="10" borderId="49" xfId="7" applyNumberFormat="1" applyFont="1" applyFill="1" applyBorder="1" applyAlignment="1">
      <alignment horizontal="center" vertical="top" wrapText="1"/>
    </xf>
    <xf numFmtId="189" fontId="35" fillId="10" borderId="49" xfId="7" applyNumberFormat="1" applyFont="1" applyFill="1" applyBorder="1" applyAlignment="1">
      <alignment horizontal="right" vertical="center" wrapText="1"/>
    </xf>
    <xf numFmtId="189" fontId="35" fillId="10" borderId="49" xfId="7" applyNumberFormat="1" applyFont="1" applyFill="1" applyBorder="1" applyAlignment="1">
      <alignment vertical="center" wrapText="1"/>
    </xf>
    <xf numFmtId="0" fontId="27" fillId="10" borderId="49" xfId="0" applyNumberFormat="1" applyFont="1" applyFill="1" applyBorder="1" applyAlignment="1">
      <alignment horizontal="center" vertical="center" wrapText="1"/>
    </xf>
    <xf numFmtId="0" fontId="27" fillId="0" borderId="49" xfId="0" applyNumberFormat="1" applyFont="1" applyFill="1" applyBorder="1" applyAlignment="1">
      <alignment horizontal="center" vertical="center" wrapText="1"/>
    </xf>
    <xf numFmtId="0" fontId="38" fillId="0" borderId="49" xfId="2" applyFont="1" applyFill="1" applyBorder="1" applyAlignment="1" applyProtection="1">
      <alignment horizontal="center" vertical="center" wrapText="1"/>
    </xf>
    <xf numFmtId="0" fontId="27" fillId="0" borderId="49" xfId="0" applyFont="1" applyBorder="1" applyAlignment="1">
      <alignment horizontal="center" vertical="center" wrapText="1"/>
    </xf>
    <xf numFmtId="183" fontId="27" fillId="10" borderId="49" xfId="0" applyNumberFormat="1" applyFont="1" applyFill="1" applyBorder="1" applyAlignment="1">
      <alignment vertical="center" wrapText="1"/>
    </xf>
    <xf numFmtId="183" fontId="27" fillId="0" borderId="49" xfId="0" applyNumberFormat="1" applyFont="1" applyBorder="1" applyAlignment="1">
      <alignment horizontal="center" vertical="center" wrapText="1"/>
    </xf>
    <xf numFmtId="0" fontId="27" fillId="10" borderId="48" xfId="0" applyFont="1" applyFill="1" applyBorder="1" applyAlignment="1">
      <alignment horizontal="center" vertical="center" wrapText="1"/>
    </xf>
    <xf numFmtId="0" fontId="27" fillId="10" borderId="58" xfId="0" applyFont="1" applyFill="1" applyBorder="1" applyAlignment="1">
      <alignment horizontal="center" vertical="center" wrapText="1"/>
    </xf>
    <xf numFmtId="178" fontId="27" fillId="10" borderId="49" xfId="7" applyNumberFormat="1" applyFont="1" applyFill="1" applyBorder="1" applyAlignment="1">
      <alignment vertical="center" wrapText="1"/>
    </xf>
    <xf numFmtId="0" fontId="35" fillId="10" borderId="49" xfId="0" applyFont="1" applyFill="1" applyBorder="1" applyAlignment="1">
      <alignment horizontal="left" vertical="center" wrapText="1"/>
    </xf>
    <xf numFmtId="166" fontId="35" fillId="0" borderId="49" xfId="7" applyNumberFormat="1" applyFont="1" applyFill="1" applyBorder="1" applyAlignment="1">
      <alignment horizontal="right" vertical="center"/>
    </xf>
    <xf numFmtId="10" fontId="35" fillId="0" borderId="49" xfId="13" applyNumberFormat="1" applyFont="1" applyFill="1" applyBorder="1" applyAlignment="1">
      <alignment horizontal="right" vertical="center"/>
    </xf>
    <xf numFmtId="166" fontId="48" fillId="17" borderId="49" xfId="0" applyNumberFormat="1" applyFont="1" applyFill="1" applyBorder="1" applyAlignment="1">
      <alignment horizontal="right" vertical="center" wrapText="1"/>
    </xf>
    <xf numFmtId="0" fontId="48" fillId="17" borderId="57" xfId="0" applyFont="1" applyFill="1" applyBorder="1" applyAlignment="1">
      <alignment horizontal="left" vertical="top" wrapText="1"/>
    </xf>
    <xf numFmtId="0" fontId="48" fillId="17" borderId="57" xfId="0" applyFont="1" applyFill="1" applyBorder="1" applyAlignment="1">
      <alignment horizontal="center" vertical="top" wrapText="1"/>
    </xf>
    <xf numFmtId="178" fontId="27" fillId="0" borderId="49" xfId="7" applyNumberFormat="1" applyFont="1" applyFill="1" applyBorder="1" applyAlignment="1">
      <alignment vertical="center" wrapText="1"/>
    </xf>
    <xf numFmtId="0" fontId="35" fillId="0" borderId="49" xfId="0" applyFont="1" applyFill="1" applyBorder="1" applyAlignment="1">
      <alignment horizontal="justify" vertical="top" wrapText="1"/>
    </xf>
    <xf numFmtId="9" fontId="35" fillId="0" borderId="49" xfId="0" applyNumberFormat="1" applyFont="1" applyFill="1" applyBorder="1" applyAlignment="1">
      <alignment horizontal="center" vertical="center" wrapText="1"/>
    </xf>
    <xf numFmtId="9" fontId="35" fillId="17" borderId="49" xfId="0" applyNumberFormat="1" applyFont="1" applyFill="1" applyBorder="1" applyAlignment="1">
      <alignment horizontal="center" vertical="center" wrapText="1"/>
    </xf>
    <xf numFmtId="0" fontId="35" fillId="0" borderId="49" xfId="0" applyFont="1" applyFill="1" applyBorder="1" applyAlignment="1">
      <alignment vertical="top" wrapText="1"/>
    </xf>
    <xf numFmtId="10" fontId="48" fillId="17" borderId="57" xfId="0" applyNumberFormat="1" applyFont="1" applyFill="1" applyBorder="1" applyAlignment="1">
      <alignment vertical="top" wrapText="1"/>
    </xf>
    <xf numFmtId="0" fontId="48" fillId="17" borderId="57" xfId="0" applyFont="1" applyFill="1" applyBorder="1" applyAlignment="1">
      <alignment vertical="top" wrapText="1"/>
    </xf>
    <xf numFmtId="0" fontId="27" fillId="10" borderId="49" xfId="0" applyNumberFormat="1" applyFont="1" applyFill="1" applyBorder="1" applyAlignment="1">
      <alignment horizontal="justify" vertical="top" wrapText="1"/>
    </xf>
    <xf numFmtId="0" fontId="27" fillId="0" borderId="49" xfId="0" applyFont="1" applyFill="1" applyBorder="1" applyAlignment="1">
      <alignment horizontal="left" vertical="center" wrapText="1"/>
    </xf>
    <xf numFmtId="0" fontId="27" fillId="10" borderId="49" xfId="0" applyFont="1" applyFill="1" applyBorder="1" applyAlignment="1">
      <alignment horizontal="right" vertical="center" wrapText="1"/>
    </xf>
    <xf numFmtId="0" fontId="26" fillId="0" borderId="49" xfId="2" applyFill="1" applyBorder="1" applyAlignment="1" applyProtection="1">
      <alignment horizontal="center" vertical="center" wrapText="1"/>
    </xf>
    <xf numFmtId="14" fontId="35" fillId="10" borderId="49" xfId="0" applyNumberFormat="1" applyFont="1" applyFill="1" applyBorder="1" applyAlignment="1">
      <alignment horizontal="center" vertical="top" wrapText="1"/>
    </xf>
    <xf numFmtId="9" fontId="35" fillId="17" borderId="49" xfId="0" applyNumberFormat="1" applyFont="1" applyFill="1" applyBorder="1" applyAlignment="1">
      <alignment horizontal="right" vertical="center" wrapText="1"/>
    </xf>
    <xf numFmtId="14" fontId="35" fillId="17" borderId="49" xfId="0" applyNumberFormat="1" applyFont="1" applyFill="1" applyBorder="1" applyAlignment="1">
      <alignment vertical="top" wrapText="1"/>
    </xf>
    <xf numFmtId="176" fontId="35" fillId="10" borderId="49" xfId="3" applyNumberFormat="1" applyFont="1" applyFill="1" applyBorder="1" applyAlignment="1">
      <alignment horizontal="center" vertical="center" wrapText="1"/>
    </xf>
    <xf numFmtId="176" fontId="35" fillId="10" borderId="49" xfId="3" applyNumberFormat="1" applyFont="1" applyFill="1" applyBorder="1" applyAlignment="1">
      <alignment horizontal="center" vertical="top" wrapText="1"/>
    </xf>
    <xf numFmtId="176" fontId="35" fillId="10" borderId="49" xfId="3" applyNumberFormat="1" applyFont="1" applyFill="1" applyBorder="1" applyAlignment="1">
      <alignment horizontal="right" vertical="center" wrapText="1"/>
    </xf>
    <xf numFmtId="176" fontId="35" fillId="10" borderId="49" xfId="3" applyNumberFormat="1" applyFont="1" applyFill="1" applyBorder="1" applyAlignment="1">
      <alignment vertical="center" wrapText="1"/>
    </xf>
    <xf numFmtId="0" fontId="27" fillId="10" borderId="51" xfId="0" applyFont="1" applyFill="1" applyBorder="1" applyAlignment="1">
      <alignment horizontal="left" vertical="top" wrapText="1"/>
    </xf>
    <xf numFmtId="0" fontId="27" fillId="10" borderId="49" xfId="0" applyFont="1" applyFill="1" applyBorder="1" applyAlignment="1">
      <alignment vertical="top" wrapText="1"/>
    </xf>
    <xf numFmtId="169" fontId="27" fillId="10" borderId="49" xfId="0" applyNumberFormat="1" applyFont="1" applyFill="1" applyBorder="1" applyAlignment="1">
      <alignment horizontal="center" vertical="center" wrapText="1"/>
    </xf>
    <xf numFmtId="0" fontId="35" fillId="10" borderId="49" xfId="0" applyFont="1" applyFill="1" applyBorder="1" applyAlignment="1">
      <alignment horizontal="left" vertical="top" wrapText="1"/>
    </xf>
    <xf numFmtId="0" fontId="27" fillId="0" borderId="51" xfId="0" applyFont="1" applyFill="1" applyBorder="1" applyAlignment="1">
      <alignment horizontal="center" vertical="top" wrapText="1"/>
    </xf>
    <xf numFmtId="166" fontId="27" fillId="10" borderId="49" xfId="0" applyNumberFormat="1" applyFont="1" applyFill="1" applyBorder="1" applyAlignment="1">
      <alignment horizontal="right" vertical="center" wrapText="1"/>
    </xf>
    <xf numFmtId="9" fontId="27" fillId="10" borderId="49" xfId="0" applyNumberFormat="1" applyFont="1" applyFill="1" applyBorder="1" applyAlignment="1">
      <alignment horizontal="right" vertical="center" wrapText="1"/>
    </xf>
    <xf numFmtId="0" fontId="9" fillId="10" borderId="58" xfId="0" applyFont="1" applyFill="1" applyBorder="1" applyAlignment="1">
      <alignment horizontal="center" vertical="center" wrapText="1"/>
    </xf>
    <xf numFmtId="0" fontId="9" fillId="10" borderId="49" xfId="0" applyFont="1" applyFill="1" applyBorder="1" applyAlignment="1">
      <alignment horizontal="left" vertical="top" wrapText="1"/>
    </xf>
    <xf numFmtId="175" fontId="27" fillId="0" borderId="49" xfId="0" applyNumberFormat="1" applyFont="1" applyBorder="1" applyAlignment="1">
      <alignment horizontal="center" vertical="center" wrapText="1"/>
    </xf>
    <xf numFmtId="185" fontId="27" fillId="0" borderId="49" xfId="0" applyNumberFormat="1" applyFont="1" applyBorder="1" applyAlignment="1">
      <alignment horizontal="center" vertical="center" wrapText="1"/>
    </xf>
    <xf numFmtId="175" fontId="27" fillId="0" borderId="49" xfId="0" applyNumberFormat="1" applyFont="1" applyFill="1" applyBorder="1" applyAlignment="1">
      <alignment horizontal="center" vertical="center" wrapText="1"/>
    </xf>
    <xf numFmtId="0" fontId="29" fillId="0" borderId="57" xfId="0" applyFont="1" applyFill="1" applyBorder="1" applyAlignment="1">
      <alignment horizontal="left" vertical="top" wrapText="1"/>
    </xf>
    <xf numFmtId="0" fontId="29" fillId="0" borderId="49" xfId="0" applyFont="1" applyFill="1" applyBorder="1" applyAlignment="1">
      <alignment horizontal="left" vertical="top" wrapText="1"/>
    </xf>
    <xf numFmtId="0" fontId="29" fillId="10" borderId="49" xfId="0" applyFont="1" applyFill="1" applyBorder="1" applyAlignment="1">
      <alignment horizontal="left" vertical="center" wrapText="1"/>
    </xf>
    <xf numFmtId="2" fontId="29" fillId="0" borderId="49" xfId="0" applyNumberFormat="1" applyFont="1" applyFill="1" applyBorder="1" applyAlignment="1">
      <alignment horizontal="center" vertical="center" wrapText="1"/>
    </xf>
    <xf numFmtId="0" fontId="27" fillId="0" borderId="58" xfId="0" applyFont="1" applyFill="1" applyBorder="1" applyAlignment="1">
      <alignment horizontal="center" vertical="center" wrapText="1"/>
    </xf>
    <xf numFmtId="14" fontId="29" fillId="10" borderId="49" xfId="0" applyNumberFormat="1" applyFont="1" applyFill="1" applyBorder="1" applyAlignment="1">
      <alignment horizontal="center" vertical="center" wrapText="1"/>
    </xf>
    <xf numFmtId="9" fontId="29" fillId="10" borderId="49" xfId="0" applyNumberFormat="1" applyFont="1" applyFill="1" applyBorder="1" applyAlignment="1">
      <alignment horizontal="center" vertical="center" wrapText="1"/>
    </xf>
    <xf numFmtId="0" fontId="29" fillId="0" borderId="49" xfId="0" applyFont="1" applyBorder="1" applyAlignment="1">
      <alignment horizontal="center" vertical="center" wrapText="1"/>
    </xf>
    <xf numFmtId="9" fontId="29" fillId="0" borderId="49" xfId="0" applyNumberFormat="1" applyFont="1" applyFill="1" applyBorder="1" applyAlignment="1">
      <alignment horizontal="center" vertical="center" wrapText="1"/>
    </xf>
    <xf numFmtId="0" fontId="29" fillId="10" borderId="49" xfId="12" applyFont="1" applyFill="1" applyBorder="1" applyAlignment="1">
      <alignment horizontal="left" vertical="center" wrapText="1"/>
    </xf>
    <xf numFmtId="175" fontId="9" fillId="10" borderId="49" xfId="0" applyNumberFormat="1" applyFont="1" applyFill="1" applyBorder="1" applyAlignment="1">
      <alignment vertical="center" wrapText="1"/>
    </xf>
    <xf numFmtId="9" fontId="29" fillId="10" borderId="49" xfId="13" applyFont="1" applyFill="1" applyBorder="1" applyAlignment="1">
      <alignment horizontal="center" vertical="center" wrapText="1"/>
    </xf>
    <xf numFmtId="0" fontId="35" fillId="0" borderId="49" xfId="0" applyFont="1" applyFill="1" applyBorder="1" applyAlignment="1">
      <alignment horizontal="left" vertical="top" wrapText="1"/>
    </xf>
    <xf numFmtId="0" fontId="35" fillId="0" borderId="49" xfId="0" applyFont="1" applyFill="1" applyBorder="1" applyAlignment="1">
      <alignment horizontal="left" vertical="center" wrapText="1"/>
    </xf>
    <xf numFmtId="166" fontId="35" fillId="0" borderId="49" xfId="3" applyNumberFormat="1" applyFont="1" applyFill="1" applyBorder="1" applyAlignment="1">
      <alignment horizontal="right" vertical="center" wrapText="1"/>
    </xf>
    <xf numFmtId="166" fontId="35" fillId="17" borderId="49" xfId="3" applyNumberFormat="1" applyFont="1" applyFill="1" applyBorder="1" applyAlignment="1">
      <alignment horizontal="right" vertical="center" wrapText="1"/>
    </xf>
    <xf numFmtId="0" fontId="29" fillId="0" borderId="49" xfId="12" applyFont="1" applyBorder="1" applyAlignment="1">
      <alignment vertical="center" wrapText="1"/>
    </xf>
    <xf numFmtId="0" fontId="46" fillId="0" borderId="49" xfId="38" applyFill="1" applyBorder="1" applyAlignment="1">
      <alignment vertical="center" wrapText="1"/>
    </xf>
    <xf numFmtId="9" fontId="29" fillId="0" borderId="49" xfId="0" applyNumberFormat="1" applyFont="1" applyBorder="1" applyAlignment="1">
      <alignment horizontal="center" vertical="center" wrapText="1"/>
    </xf>
    <xf numFmtId="167" fontId="27" fillId="0" borderId="49" xfId="4" applyFont="1" applyFill="1" applyBorder="1" applyAlignment="1" applyProtection="1">
      <alignment vertical="center"/>
    </xf>
    <xf numFmtId="0" fontId="27" fillId="0" borderId="49" xfId="0" applyFont="1" applyFill="1" applyBorder="1" applyAlignment="1">
      <alignment horizontal="center" vertical="top"/>
    </xf>
    <xf numFmtId="0" fontId="27" fillId="0" borderId="49" xfId="0" applyFont="1" applyFill="1" applyBorder="1" applyAlignment="1">
      <alignment horizontal="right" vertical="center"/>
    </xf>
    <xf numFmtId="0" fontId="27" fillId="0" borderId="49" xfId="0" applyFont="1" applyFill="1" applyBorder="1" applyAlignment="1">
      <alignment vertical="center"/>
    </xf>
    <xf numFmtId="0" fontId="27" fillId="0" borderId="48" xfId="0" applyFont="1" applyFill="1" applyBorder="1" applyAlignment="1">
      <alignment horizontal="center" vertical="center" wrapText="1"/>
    </xf>
    <xf numFmtId="190" fontId="35" fillId="0" borderId="49" xfId="7" applyNumberFormat="1" applyFont="1" applyFill="1" applyBorder="1" applyAlignment="1">
      <alignment horizontal="left" vertical="top" wrapText="1"/>
    </xf>
    <xf numFmtId="0" fontId="29" fillId="0" borderId="49" xfId="0" applyFont="1" applyFill="1" applyBorder="1" applyAlignment="1">
      <alignment horizontal="center" vertical="top" wrapText="1"/>
    </xf>
    <xf numFmtId="0" fontId="27" fillId="0" borderId="49" xfId="0" applyFont="1" applyFill="1" applyBorder="1" applyAlignment="1">
      <alignment horizontal="left" vertical="top" wrapText="1"/>
    </xf>
    <xf numFmtId="10" fontId="48" fillId="17" borderId="49" xfId="0" applyNumberFormat="1" applyFont="1" applyFill="1" applyBorder="1" applyAlignment="1">
      <alignment horizontal="center" vertical="center" wrapText="1"/>
    </xf>
    <xf numFmtId="166" fontId="35" fillId="10" borderId="49" xfId="7" applyNumberFormat="1" applyFont="1" applyFill="1" applyBorder="1" applyAlignment="1">
      <alignment horizontal="right" vertical="center"/>
    </xf>
    <xf numFmtId="192" fontId="35" fillId="0" borderId="49" xfId="0" applyNumberFormat="1" applyFont="1" applyFill="1" applyBorder="1" applyAlignment="1">
      <alignment horizontal="right" vertical="center"/>
    </xf>
    <xf numFmtId="0" fontId="9" fillId="0" borderId="48" xfId="0" applyFont="1" applyFill="1" applyBorder="1" applyAlignment="1">
      <alignment horizontal="left" vertical="center" wrapText="1"/>
    </xf>
    <xf numFmtId="0" fontId="9" fillId="0" borderId="48" xfId="0" applyFont="1" applyFill="1" applyBorder="1" applyAlignment="1">
      <alignment horizontal="center" vertical="center" wrapText="1"/>
    </xf>
    <xf numFmtId="9" fontId="9" fillId="0" borderId="48" xfId="13" applyFont="1" applyFill="1" applyBorder="1" applyAlignment="1" applyProtection="1">
      <alignment horizontal="center" vertical="center" wrapText="1"/>
    </xf>
    <xf numFmtId="9" fontId="9" fillId="0" borderId="48" xfId="15" applyNumberFormat="1" applyFont="1" applyFill="1" applyBorder="1" applyAlignment="1">
      <alignment horizontal="center" vertical="center" wrapText="1"/>
    </xf>
    <xf numFmtId="171" fontId="27" fillId="10" borderId="49" xfId="7" applyFont="1" applyFill="1" applyBorder="1" applyAlignment="1">
      <alignment vertical="center" wrapText="1"/>
    </xf>
    <xf numFmtId="0" fontId="30" fillId="10" borderId="49" xfId="0" applyFont="1" applyFill="1" applyBorder="1" applyAlignment="1">
      <alignment vertical="center" wrapText="1"/>
    </xf>
    <xf numFmtId="0" fontId="35" fillId="10" borderId="49" xfId="0" applyFont="1" applyFill="1" applyBorder="1" applyAlignment="1">
      <alignment vertical="center" wrapText="1"/>
    </xf>
    <xf numFmtId="0" fontId="28" fillId="10" borderId="49" xfId="0" applyFont="1" applyFill="1" applyBorder="1" applyAlignment="1">
      <alignment horizontal="center" vertical="center" wrapText="1"/>
    </xf>
    <xf numFmtId="10" fontId="27" fillId="10" borderId="49" xfId="0" applyNumberFormat="1" applyFont="1" applyFill="1" applyBorder="1" applyAlignment="1">
      <alignment horizontal="left" vertical="center" wrapText="1"/>
    </xf>
    <xf numFmtId="0" fontId="27" fillId="0" borderId="49" xfId="0" applyFont="1" applyBorder="1" applyAlignment="1">
      <alignment horizontal="center" vertical="top" wrapText="1"/>
    </xf>
    <xf numFmtId="0" fontId="23" fillId="0" borderId="49" xfId="2" applyFont="1" applyFill="1" applyBorder="1" applyAlignment="1" applyProtection="1">
      <alignment horizontal="center" vertical="center" wrapText="1"/>
    </xf>
    <xf numFmtId="184" fontId="27" fillId="0" borderId="49" xfId="7" applyNumberFormat="1" applyFont="1" applyFill="1" applyBorder="1" applyAlignment="1">
      <alignment vertical="center" wrapText="1"/>
    </xf>
    <xf numFmtId="184" fontId="27" fillId="0" borderId="49" xfId="7" applyNumberFormat="1" applyFont="1" applyFill="1" applyBorder="1" applyAlignment="1">
      <alignment horizontal="center" vertical="center" wrapText="1"/>
    </xf>
    <xf numFmtId="0" fontId="26" fillId="0" borderId="49" xfId="2" applyFill="1" applyBorder="1" applyAlignment="1" applyProtection="1">
      <alignment horizontal="left" vertical="center" wrapText="1"/>
    </xf>
    <xf numFmtId="176" fontId="27" fillId="10" borderId="49" xfId="3" applyNumberFormat="1" applyFont="1" applyFill="1" applyBorder="1" applyAlignment="1">
      <alignment horizontal="center" vertical="center" wrapText="1"/>
    </xf>
    <xf numFmtId="10" fontId="27" fillId="0" borderId="49" xfId="0" applyNumberFormat="1" applyFont="1" applyBorder="1" applyAlignment="1">
      <alignment horizontal="center" vertical="center" wrapText="1"/>
    </xf>
    <xf numFmtId="170" fontId="35" fillId="10" borderId="49" xfId="31" applyFont="1" applyFill="1" applyBorder="1" applyAlignment="1">
      <alignment horizontal="center" vertical="top" wrapText="1"/>
    </xf>
    <xf numFmtId="166" fontId="35" fillId="0" borderId="49" xfId="4" applyNumberFormat="1" applyFont="1" applyFill="1" applyBorder="1" applyAlignment="1">
      <alignment horizontal="right" vertical="center"/>
    </xf>
    <xf numFmtId="9" fontId="35" fillId="10" borderId="49" xfId="0" applyNumberFormat="1" applyFont="1" applyFill="1" applyBorder="1" applyAlignment="1">
      <alignment horizontal="right" vertical="center"/>
    </xf>
    <xf numFmtId="0" fontId="35" fillId="17" borderId="49" xfId="0" applyFont="1" applyFill="1" applyBorder="1" applyAlignment="1">
      <alignment horizontal="center" vertical="top" wrapText="1"/>
    </xf>
    <xf numFmtId="9" fontId="27" fillId="10" borderId="53" xfId="0" applyNumberFormat="1" applyFont="1" applyFill="1" applyBorder="1" applyAlignment="1">
      <alignment horizontal="center" vertical="center" wrapText="1"/>
    </xf>
    <xf numFmtId="170" fontId="35" fillId="0" borderId="49" xfId="31" applyFont="1" applyFill="1" applyBorder="1" applyAlignment="1">
      <alignment horizontal="center" vertical="top" wrapText="1"/>
    </xf>
    <xf numFmtId="0" fontId="52" fillId="10" borderId="49" xfId="0" applyNumberFormat="1" applyFont="1" applyFill="1" applyBorder="1" applyAlignment="1">
      <alignment horizontal="center" vertical="center" wrapText="1"/>
    </xf>
    <xf numFmtId="9" fontId="52" fillId="10" borderId="49" xfId="29" applyNumberFormat="1" applyFont="1" applyFill="1" applyBorder="1" applyAlignment="1" applyProtection="1">
      <alignment horizontal="center" vertical="center" wrapText="1"/>
      <protection locked="0"/>
    </xf>
    <xf numFmtId="0" fontId="26" fillId="0" borderId="51" xfId="2" applyFill="1" applyBorder="1" applyAlignment="1" applyProtection="1">
      <alignment horizontal="center" vertical="center" wrapText="1"/>
    </xf>
    <xf numFmtId="9" fontId="2" fillId="0" borderId="49" xfId="0" applyNumberFormat="1" applyFont="1" applyBorder="1" applyAlignment="1">
      <alignment horizontal="center" vertical="center" wrapText="1"/>
    </xf>
    <xf numFmtId="0" fontId="35" fillId="0" borderId="49" xfId="31" applyNumberFormat="1" applyFont="1" applyFill="1" applyBorder="1" applyAlignment="1">
      <alignment horizontal="center" vertical="top" wrapText="1"/>
    </xf>
    <xf numFmtId="9" fontId="35" fillId="0" borderId="49" xfId="0" applyNumberFormat="1" applyFont="1" applyFill="1" applyBorder="1" applyAlignment="1">
      <alignment horizontal="center" vertical="top" wrapText="1"/>
    </xf>
    <xf numFmtId="3" fontId="35" fillId="0" borderId="49" xfId="0" applyNumberFormat="1" applyFont="1" applyFill="1" applyBorder="1" applyAlignment="1">
      <alignment horizontal="right" vertical="center"/>
    </xf>
    <xf numFmtId="0" fontId="34" fillId="17" borderId="49" xfId="0" applyFont="1" applyFill="1" applyBorder="1" applyAlignment="1">
      <alignment vertical="top" wrapText="1"/>
    </xf>
    <xf numFmtId="0" fontId="34" fillId="17" borderId="57" xfId="0" applyFont="1" applyFill="1" applyBorder="1" applyAlignment="1">
      <alignment vertical="top" wrapText="1"/>
    </xf>
    <xf numFmtId="166" fontId="27" fillId="10" borderId="49" xfId="8" applyNumberFormat="1" applyFont="1" applyFill="1" applyBorder="1" applyAlignment="1">
      <alignment horizontal="right" vertical="center" wrapText="1"/>
    </xf>
    <xf numFmtId="0" fontId="48" fillId="17" borderId="49" xfId="0" applyFont="1" applyFill="1" applyBorder="1" applyAlignment="1">
      <alignment vertical="top" wrapText="1"/>
    </xf>
    <xf numFmtId="9" fontId="9" fillId="10" borderId="49" xfId="0" applyNumberFormat="1" applyFont="1" applyFill="1" applyBorder="1" applyAlignment="1">
      <alignment horizontal="left" vertical="center" wrapText="1"/>
    </xf>
    <xf numFmtId="3" fontId="47" fillId="0" borderId="53" xfId="40" applyNumberFormat="1" applyFont="1" applyFill="1" applyBorder="1" applyAlignment="1">
      <alignment vertical="center" wrapText="1"/>
    </xf>
    <xf numFmtId="9" fontId="47" fillId="0" borderId="53" xfId="0" applyNumberFormat="1" applyFont="1" applyBorder="1" applyAlignment="1">
      <alignment vertical="center" wrapText="1"/>
    </xf>
    <xf numFmtId="3" fontId="47" fillId="0" borderId="49" xfId="0" applyNumberFormat="1" applyFont="1" applyFill="1" applyBorder="1" applyAlignment="1">
      <alignment vertical="center" wrapText="1"/>
    </xf>
    <xf numFmtId="9" fontId="47" fillId="0" borderId="49" xfId="0" applyNumberFormat="1" applyFont="1" applyBorder="1" applyAlignment="1">
      <alignment horizontal="center" vertical="center" wrapText="1"/>
    </xf>
    <xf numFmtId="173" fontId="27" fillId="10" borderId="49" xfId="0" applyNumberFormat="1" applyFont="1" applyFill="1" applyBorder="1" applyAlignment="1">
      <alignment horizontal="center" vertical="center" wrapText="1"/>
    </xf>
    <xf numFmtId="9" fontId="52" fillId="10" borderId="49" xfId="0" applyNumberFormat="1" applyFont="1" applyFill="1" applyBorder="1" applyAlignment="1">
      <alignment horizontal="center" vertical="center" wrapText="1"/>
    </xf>
    <xf numFmtId="0" fontId="9" fillId="17" borderId="57" xfId="0" applyFont="1" applyFill="1" applyBorder="1" applyAlignment="1">
      <alignment horizontal="left" vertical="top" wrapText="1"/>
    </xf>
    <xf numFmtId="173" fontId="9" fillId="0" borderId="49" xfId="0" applyNumberFormat="1" applyFont="1" applyFill="1" applyBorder="1" applyAlignment="1">
      <alignment horizontal="left" vertical="top" wrapText="1"/>
    </xf>
    <xf numFmtId="0" fontId="9" fillId="0" borderId="49" xfId="0" applyFont="1" applyFill="1" applyBorder="1" applyAlignment="1">
      <alignment horizontal="left" vertical="center" wrapText="1"/>
    </xf>
    <xf numFmtId="173" fontId="9" fillId="0" borderId="49" xfId="0" applyNumberFormat="1" applyFont="1" applyFill="1" applyBorder="1" applyAlignment="1">
      <alignment horizontal="center" vertical="center" wrapText="1"/>
    </xf>
    <xf numFmtId="173" fontId="9" fillId="10" borderId="49" xfId="0" applyNumberFormat="1" applyFont="1" applyFill="1" applyBorder="1" applyAlignment="1">
      <alignment horizontal="left" vertical="top" wrapText="1"/>
    </xf>
    <xf numFmtId="0" fontId="9" fillId="16" borderId="53" xfId="0" applyFont="1" applyFill="1" applyBorder="1" applyAlignment="1">
      <alignment horizontal="center" vertical="center" wrapText="1"/>
    </xf>
    <xf numFmtId="173" fontId="9" fillId="10" borderId="49" xfId="0" applyNumberFormat="1" applyFont="1" applyFill="1" applyBorder="1" applyAlignment="1">
      <alignment horizontal="center" vertical="center" wrapText="1"/>
    </xf>
    <xf numFmtId="9" fontId="9" fillId="10" borderId="49" xfId="13" applyFont="1" applyFill="1" applyBorder="1" applyAlignment="1">
      <alignment horizontal="center" vertical="center" wrapText="1"/>
    </xf>
    <xf numFmtId="10" fontId="9" fillId="0" borderId="49" xfId="0" applyNumberFormat="1" applyFont="1" applyFill="1" applyBorder="1" applyAlignment="1">
      <alignment horizontal="center" vertical="center" wrapText="1"/>
    </xf>
    <xf numFmtId="176" fontId="9" fillId="10" borderId="49" xfId="3" applyNumberFormat="1" applyFont="1" applyFill="1" applyBorder="1" applyAlignment="1">
      <alignment horizontal="center" vertical="center" wrapText="1"/>
    </xf>
    <xf numFmtId="173" fontId="9" fillId="10" borderId="49" xfId="0" applyNumberFormat="1" applyFont="1" applyFill="1" applyBorder="1" applyAlignment="1">
      <alignment horizontal="center" vertical="top" wrapText="1"/>
    </xf>
    <xf numFmtId="167" fontId="35" fillId="0" borderId="49" xfId="4" applyFont="1" applyFill="1" applyBorder="1" applyAlignment="1">
      <alignment horizontal="right" vertical="center" wrapText="1"/>
    </xf>
    <xf numFmtId="0" fontId="9" fillId="0" borderId="53" xfId="0" applyFont="1" applyFill="1" applyBorder="1" applyAlignment="1">
      <alignment horizontal="center" vertical="center" wrapText="1"/>
    </xf>
    <xf numFmtId="0" fontId="9" fillId="0" borderId="53" xfId="0" applyFont="1" applyFill="1" applyBorder="1" applyAlignment="1">
      <alignment horizontal="left" vertical="center" wrapText="1"/>
    </xf>
    <xf numFmtId="176" fontId="9" fillId="0" borderId="49" xfId="3" applyNumberFormat="1" applyFont="1" applyFill="1" applyBorder="1" applyAlignment="1">
      <alignment horizontal="center" vertical="center" wrapText="1"/>
    </xf>
    <xf numFmtId="173" fontId="27" fillId="10" borderId="49" xfId="0" applyNumberFormat="1" applyFont="1" applyFill="1" applyBorder="1" applyAlignment="1">
      <alignment horizontal="left" vertical="center" wrapText="1"/>
    </xf>
    <xf numFmtId="184" fontId="27" fillId="10" borderId="49" xfId="7" applyNumberFormat="1" applyFont="1" applyFill="1" applyBorder="1" applyAlignment="1">
      <alignment horizontal="center" vertical="center" wrapText="1"/>
    </xf>
    <xf numFmtId="0" fontId="9" fillId="10" borderId="49" xfId="0" applyFont="1" applyFill="1" applyBorder="1" applyAlignment="1">
      <alignment horizontal="center" vertical="top" wrapText="1"/>
    </xf>
    <xf numFmtId="0" fontId="9" fillId="10" borderId="49" xfId="0" applyFont="1" applyFill="1" applyBorder="1" applyAlignment="1">
      <alignment horizontal="right" vertical="center" wrapText="1"/>
    </xf>
    <xf numFmtId="0" fontId="9" fillId="10" borderId="49" xfId="0" applyFont="1" applyFill="1" applyBorder="1" applyAlignment="1">
      <alignment vertical="center" wrapText="1"/>
    </xf>
    <xf numFmtId="173" fontId="9" fillId="0" borderId="49" xfId="0" applyNumberFormat="1" applyFont="1" applyFill="1" applyBorder="1" applyAlignment="1">
      <alignment horizontal="left" wrapText="1"/>
    </xf>
    <xf numFmtId="9" fontId="9" fillId="0" borderId="49" xfId="13" applyFont="1" applyFill="1" applyBorder="1" applyAlignment="1">
      <alignment horizontal="center" vertical="center" wrapText="1"/>
    </xf>
    <xf numFmtId="0" fontId="9" fillId="0" borderId="51" xfId="0" applyFont="1" applyFill="1" applyBorder="1" applyAlignment="1">
      <alignment horizontal="center" vertical="center" wrapText="1"/>
    </xf>
    <xf numFmtId="173" fontId="27" fillId="10" borderId="49" xfId="0" applyNumberFormat="1" applyFont="1" applyFill="1" applyBorder="1" applyAlignment="1">
      <alignment horizontal="left" vertical="top" wrapText="1"/>
    </xf>
    <xf numFmtId="0" fontId="9" fillId="0" borderId="49" xfId="0" applyFont="1" applyBorder="1" applyAlignment="1">
      <alignment horizontal="center" vertical="center" wrapText="1"/>
    </xf>
    <xf numFmtId="176" fontId="27" fillId="10" borderId="49" xfId="3" applyNumberFormat="1" applyFont="1" applyFill="1" applyBorder="1" applyAlignment="1">
      <alignment vertical="center" wrapText="1"/>
    </xf>
    <xf numFmtId="9" fontId="35" fillId="10" borderId="49" xfId="0" applyNumberFormat="1" applyFont="1" applyFill="1" applyBorder="1" applyAlignment="1">
      <alignment horizontal="right" vertical="center" wrapText="1"/>
    </xf>
    <xf numFmtId="9" fontId="35" fillId="10" borderId="49" xfId="0" applyNumberFormat="1" applyFont="1" applyFill="1" applyBorder="1" applyAlignment="1">
      <alignment vertical="center" wrapText="1"/>
    </xf>
    <xf numFmtId="9" fontId="27" fillId="0" borderId="49" xfId="0" applyNumberFormat="1" applyFont="1" applyBorder="1" applyAlignment="1">
      <alignment horizontal="left" vertical="center" wrapText="1"/>
    </xf>
    <xf numFmtId="1" fontId="35" fillId="10" borderId="49" xfId="0" applyNumberFormat="1" applyFont="1" applyFill="1" applyBorder="1" applyAlignment="1">
      <alignment horizontal="center" vertical="center" wrapText="1"/>
    </xf>
    <xf numFmtId="166" fontId="35" fillId="10" borderId="49" xfId="7" applyNumberFormat="1" applyFont="1" applyFill="1" applyBorder="1" applyAlignment="1">
      <alignment horizontal="right" vertical="center" wrapText="1"/>
    </xf>
    <xf numFmtId="0" fontId="27" fillId="0" borderId="51" xfId="0" applyFont="1" applyBorder="1" applyAlignment="1">
      <alignment horizontal="center" vertical="center" wrapText="1"/>
    </xf>
    <xf numFmtId="170" fontId="27" fillId="10" borderId="49" xfId="8" applyFont="1" applyFill="1" applyBorder="1" applyAlignment="1">
      <alignment vertical="center" wrapText="1"/>
    </xf>
    <xf numFmtId="0" fontId="27" fillId="0" borderId="57" xfId="0" applyFont="1" applyFill="1" applyBorder="1" applyAlignment="1">
      <alignment horizontal="justify" vertical="top" wrapText="1"/>
    </xf>
    <xf numFmtId="3" fontId="27" fillId="0" borderId="49" xfId="0" applyNumberFormat="1" applyFont="1" applyFill="1" applyBorder="1" applyAlignment="1">
      <alignment horizontal="center" vertical="center" wrapText="1"/>
    </xf>
    <xf numFmtId="3" fontId="35" fillId="10" borderId="49" xfId="12" applyNumberFormat="1" applyFont="1" applyFill="1" applyBorder="1" applyAlignment="1">
      <alignment horizontal="justify" vertical="top" wrapText="1"/>
    </xf>
    <xf numFmtId="14" fontId="35" fillId="10" borderId="49" xfId="12" applyNumberFormat="1" applyFont="1" applyFill="1" applyBorder="1" applyAlignment="1">
      <alignment horizontal="justify" vertical="center" wrapText="1"/>
    </xf>
    <xf numFmtId="0" fontId="27" fillId="10" borderId="49" xfId="19" applyFont="1" applyFill="1" applyBorder="1" applyAlignment="1">
      <alignment horizontal="center" vertical="center" wrapText="1"/>
    </xf>
    <xf numFmtId="0" fontId="50" fillId="10" borderId="49" xfId="23" applyFont="1" applyFill="1" applyBorder="1" applyAlignment="1">
      <alignment horizontal="center" vertical="center" wrapText="1"/>
    </xf>
    <xf numFmtId="0" fontId="39" fillId="10" borderId="49" xfId="0" applyFont="1" applyFill="1" applyBorder="1" applyAlignment="1">
      <alignment horizontal="center" vertical="center" wrapText="1"/>
    </xf>
    <xf numFmtId="0" fontId="39" fillId="10" borderId="49" xfId="0" applyFont="1" applyFill="1" applyBorder="1" applyAlignment="1">
      <alignment horizontal="center" vertical="top" wrapText="1"/>
    </xf>
    <xf numFmtId="0" fontId="39" fillId="10" borderId="49" xfId="0" applyFont="1" applyFill="1" applyBorder="1" applyAlignment="1">
      <alignment horizontal="right" vertical="center" wrapText="1"/>
    </xf>
    <xf numFmtId="0" fontId="39" fillId="10" borderId="49" xfId="0" applyFont="1" applyFill="1" applyBorder="1" applyAlignment="1">
      <alignment vertical="center" wrapText="1"/>
    </xf>
    <xf numFmtId="0" fontId="35" fillId="10" borderId="49" xfId="0" applyFont="1" applyFill="1" applyBorder="1" applyAlignment="1">
      <alignment vertical="top"/>
    </xf>
    <xf numFmtId="0" fontId="9" fillId="0" borderId="59" xfId="0" applyFont="1" applyFill="1" applyBorder="1" applyAlignment="1">
      <alignment horizontal="center" vertical="center" wrapText="1"/>
    </xf>
    <xf numFmtId="14" fontId="9" fillId="0" borderId="59" xfId="0" applyNumberFormat="1" applyFont="1" applyFill="1" applyBorder="1" applyAlignment="1">
      <alignment horizontal="center" vertical="center" wrapText="1"/>
    </xf>
    <xf numFmtId="0" fontId="9" fillId="0" borderId="59" xfId="0" applyFont="1" applyFill="1" applyBorder="1" applyAlignment="1">
      <alignment horizontal="left" vertical="center" wrapText="1"/>
    </xf>
    <xf numFmtId="167" fontId="9" fillId="0" borderId="59" xfId="4" applyFont="1" applyFill="1" applyBorder="1" applyAlignment="1" applyProtection="1">
      <alignment horizontal="left" vertical="center" wrapText="1"/>
    </xf>
    <xf numFmtId="9" fontId="9" fillId="0" borderId="59" xfId="13" applyFont="1" applyFill="1" applyBorder="1" applyAlignment="1" applyProtection="1">
      <alignment horizontal="center" vertical="center" wrapText="1"/>
    </xf>
    <xf numFmtId="170" fontId="9" fillId="0" borderId="49" xfId="8" applyFont="1" applyFill="1" applyBorder="1" applyAlignment="1" applyProtection="1">
      <alignment vertical="center" wrapText="1"/>
    </xf>
    <xf numFmtId="170" fontId="9" fillId="0" borderId="49" xfId="8" applyFont="1" applyFill="1" applyBorder="1" applyAlignment="1" applyProtection="1">
      <alignment horizontal="center" vertical="center" wrapText="1"/>
    </xf>
    <xf numFmtId="9" fontId="27" fillId="0" borderId="49" xfId="13" applyFont="1" applyBorder="1" applyAlignment="1">
      <alignment horizontal="center" vertical="center" wrapText="1"/>
    </xf>
    <xf numFmtId="0" fontId="9" fillId="0" borderId="49" xfId="0" applyFont="1" applyFill="1" applyBorder="1" applyAlignment="1">
      <alignment horizontal="center" vertical="top" wrapText="1"/>
    </xf>
    <xf numFmtId="0" fontId="44" fillId="0" borderId="49" xfId="0" applyFont="1" applyFill="1" applyBorder="1" applyAlignment="1">
      <alignment horizontal="center" vertical="top" wrapText="1"/>
    </xf>
    <xf numFmtId="166" fontId="27" fillId="0" borderId="49" xfId="7" applyNumberFormat="1" applyFont="1" applyFill="1" applyBorder="1" applyAlignment="1">
      <alignment horizontal="right" vertical="center" wrapText="1"/>
    </xf>
    <xf numFmtId="9" fontId="27" fillId="0" borderId="49" xfId="13" applyFont="1" applyBorder="1" applyAlignment="1">
      <alignment horizontal="right" vertical="center" wrapText="1"/>
    </xf>
    <xf numFmtId="166" fontId="35" fillId="17" borderId="49" xfId="0" applyNumberFormat="1" applyFont="1" applyFill="1" applyBorder="1" applyAlignment="1">
      <alignment horizontal="right" vertical="center" wrapText="1"/>
    </xf>
    <xf numFmtId="1" fontId="27" fillId="10" borderId="49" xfId="0" applyNumberFormat="1" applyFont="1" applyFill="1" applyBorder="1" applyAlignment="1">
      <alignment horizontal="center" vertical="center" wrapText="1"/>
    </xf>
    <xf numFmtId="1" fontId="27" fillId="0" borderId="49" xfId="0" applyNumberFormat="1" applyFont="1" applyBorder="1" applyAlignment="1">
      <alignment horizontal="center" vertical="center" wrapText="1"/>
    </xf>
    <xf numFmtId="175" fontId="27" fillId="10" borderId="49" xfId="0" applyNumberFormat="1" applyFont="1" applyFill="1" applyBorder="1" applyAlignment="1">
      <alignment horizontal="center" vertical="center" wrapText="1"/>
    </xf>
    <xf numFmtId="185" fontId="27" fillId="0" borderId="49" xfId="0" applyNumberFormat="1" applyFont="1" applyFill="1" applyBorder="1" applyAlignment="1">
      <alignment horizontal="center" vertical="center" wrapText="1"/>
    </xf>
    <xf numFmtId="3" fontId="35" fillId="0" borderId="49" xfId="0" applyNumberFormat="1" applyFont="1" applyFill="1" applyBorder="1" applyAlignment="1">
      <alignment horizontal="center" vertical="center" wrapText="1"/>
    </xf>
    <xf numFmtId="3" fontId="35" fillId="0" borderId="49" xfId="0" applyNumberFormat="1" applyFont="1" applyFill="1" applyBorder="1" applyAlignment="1">
      <alignment horizontal="center" vertical="top" wrapText="1"/>
    </xf>
    <xf numFmtId="3" fontId="35" fillId="0" borderId="49" xfId="0" applyNumberFormat="1" applyFont="1" applyFill="1" applyBorder="1" applyAlignment="1">
      <alignment horizontal="right" vertical="center" wrapText="1"/>
    </xf>
    <xf numFmtId="3" fontId="35" fillId="0" borderId="49" xfId="0" applyNumberFormat="1" applyFont="1" applyFill="1" applyBorder="1" applyAlignment="1">
      <alignment vertical="center" wrapText="1"/>
    </xf>
    <xf numFmtId="0" fontId="9" fillId="0" borderId="60" xfId="0" applyFont="1" applyFill="1" applyBorder="1" applyAlignment="1">
      <alignment horizontal="left" vertical="top" wrapText="1"/>
    </xf>
    <xf numFmtId="0" fontId="9" fillId="0" borderId="61" xfId="0" applyFont="1" applyFill="1" applyBorder="1" applyAlignment="1">
      <alignment horizontal="left" vertical="top" wrapText="1"/>
    </xf>
    <xf numFmtId="0" fontId="9" fillId="10" borderId="61" xfId="0" applyFont="1" applyFill="1" applyBorder="1" applyAlignment="1">
      <alignment horizontal="left" vertical="center" wrapText="1"/>
    </xf>
    <xf numFmtId="0" fontId="9" fillId="10" borderId="61" xfId="0" applyFont="1" applyFill="1" applyBorder="1" applyAlignment="1">
      <alignment horizontal="center" vertical="center" wrapText="1"/>
    </xf>
    <xf numFmtId="14" fontId="9" fillId="10" borderId="61" xfId="0" applyNumberFormat="1" applyFont="1" applyFill="1" applyBorder="1" applyAlignment="1">
      <alignment horizontal="center" vertical="center" wrapText="1"/>
    </xf>
    <xf numFmtId="9" fontId="9" fillId="10" borderId="49" xfId="13" applyFont="1" applyFill="1" applyBorder="1" applyAlignment="1" applyProtection="1">
      <alignment horizontal="left" vertical="center" wrapText="1"/>
    </xf>
    <xf numFmtId="9" fontId="9" fillId="10" borderId="49" xfId="13" applyFont="1" applyFill="1" applyBorder="1" applyAlignment="1" applyProtection="1">
      <alignment horizontal="center" vertical="center" wrapText="1"/>
    </xf>
    <xf numFmtId="9" fontId="9" fillId="10" borderId="49" xfId="13" applyNumberFormat="1" applyFont="1" applyFill="1" applyBorder="1" applyAlignment="1">
      <alignment horizontal="center" vertical="center" wrapText="1"/>
    </xf>
    <xf numFmtId="171" fontId="27" fillId="0" borderId="49" xfId="7" applyFont="1" applyFill="1" applyBorder="1" applyAlignment="1">
      <alignment vertical="center" wrapText="1"/>
    </xf>
    <xf numFmtId="177" fontId="27" fillId="0" borderId="49" xfId="5" applyNumberFormat="1" applyFont="1" applyFill="1" applyBorder="1" applyAlignment="1" applyProtection="1">
      <alignment horizontal="center" vertical="center" wrapText="1"/>
      <protection hidden="1"/>
    </xf>
    <xf numFmtId="182" fontId="21" fillId="10" borderId="49" xfId="0" applyNumberFormat="1" applyFont="1" applyFill="1" applyBorder="1" applyAlignment="1">
      <alignment horizontal="center" vertical="center" wrapText="1"/>
    </xf>
    <xf numFmtId="3" fontId="35" fillId="10" borderId="49" xfId="0" applyNumberFormat="1" applyFont="1" applyFill="1" applyBorder="1" applyAlignment="1">
      <alignment horizontal="center" vertical="top" wrapText="1"/>
    </xf>
    <xf numFmtId="3" fontId="35" fillId="10" borderId="49" xfId="0" applyNumberFormat="1" applyFont="1" applyFill="1" applyBorder="1" applyAlignment="1">
      <alignment horizontal="right" vertical="center" wrapText="1"/>
    </xf>
    <xf numFmtId="3" fontId="35" fillId="10" borderId="49" xfId="0" applyNumberFormat="1" applyFont="1" applyFill="1" applyBorder="1" applyAlignment="1">
      <alignment vertical="center" wrapText="1"/>
    </xf>
    <xf numFmtId="3" fontId="35" fillId="0" borderId="49" xfId="0" applyNumberFormat="1" applyFont="1" applyBorder="1" applyAlignment="1">
      <alignment horizontal="center" vertical="top" wrapText="1"/>
    </xf>
    <xf numFmtId="14" fontId="35" fillId="0" borderId="49" xfId="0" applyNumberFormat="1" applyFont="1" applyBorder="1" applyAlignment="1">
      <alignment horizontal="center" vertical="center" wrapText="1"/>
    </xf>
    <xf numFmtId="4" fontId="35" fillId="10" borderId="49" xfId="0" applyNumberFormat="1" applyFont="1" applyFill="1" applyBorder="1" applyAlignment="1">
      <alignment horizontal="center" vertical="top" wrapText="1"/>
    </xf>
    <xf numFmtId="0" fontId="48" fillId="17" borderId="49" xfId="0" applyFont="1" applyFill="1" applyBorder="1" applyAlignment="1">
      <alignment horizontal="center" vertical="top" wrapText="1"/>
    </xf>
    <xf numFmtId="179" fontId="27" fillId="10" borderId="49" xfId="0" applyNumberFormat="1" applyFont="1" applyFill="1" applyBorder="1" applyAlignment="1">
      <alignment horizontal="center" vertical="center" wrapText="1"/>
    </xf>
    <xf numFmtId="0" fontId="27" fillId="0" borderId="57" xfId="0" applyFont="1" applyFill="1" applyBorder="1" applyAlignment="1">
      <alignment vertical="top" wrapText="1"/>
    </xf>
    <xf numFmtId="0" fontId="27" fillId="0" borderId="49" xfId="0" applyFont="1" applyFill="1" applyBorder="1" applyAlignment="1">
      <alignment vertical="center" wrapText="1"/>
    </xf>
    <xf numFmtId="0" fontId="27" fillId="10" borderId="47" xfId="0" applyFont="1" applyFill="1" applyBorder="1" applyAlignment="1">
      <alignment horizontal="left" vertical="top" wrapText="1"/>
    </xf>
    <xf numFmtId="0" fontId="27" fillId="10" borderId="47" xfId="0" applyFont="1" applyFill="1" applyBorder="1" applyAlignment="1">
      <alignment horizontal="left" vertical="center" wrapText="1"/>
    </xf>
    <xf numFmtId="0" fontId="27" fillId="10" borderId="47" xfId="0" applyFont="1" applyFill="1" applyBorder="1" applyAlignment="1">
      <alignment horizontal="center" vertical="center" wrapText="1"/>
    </xf>
    <xf numFmtId="166" fontId="27" fillId="0" borderId="36" xfId="0" applyNumberFormat="1" applyFont="1" applyFill="1" applyBorder="1" applyAlignment="1">
      <alignment horizontal="right" vertical="center" wrapText="1"/>
    </xf>
    <xf numFmtId="1" fontId="35" fillId="0" borderId="36" xfId="13" applyNumberFormat="1" applyFont="1" applyFill="1" applyBorder="1" applyAlignment="1">
      <alignment horizontal="center" vertical="center" wrapText="1"/>
    </xf>
    <xf numFmtId="0" fontId="35" fillId="17" borderId="36" xfId="0" applyNumberFormat="1" applyFont="1" applyFill="1" applyBorder="1" applyAlignment="1">
      <alignment horizontal="center" vertical="center" wrapText="1"/>
    </xf>
    <xf numFmtId="0" fontId="27" fillId="10" borderId="36" xfId="4" applyNumberFormat="1" applyFont="1" applyFill="1" applyBorder="1" applyAlignment="1">
      <alignment horizontal="center" vertical="center" wrapText="1"/>
    </xf>
    <xf numFmtId="9" fontId="27" fillId="10" borderId="36" xfId="4" applyNumberFormat="1" applyFont="1" applyFill="1" applyBorder="1" applyAlignment="1">
      <alignment horizontal="center" vertical="center" wrapText="1"/>
    </xf>
    <xf numFmtId="9" fontId="27" fillId="0" borderId="36" xfId="7" applyNumberFormat="1" applyFont="1" applyFill="1" applyBorder="1" applyAlignment="1">
      <alignment horizontal="center" vertical="center" wrapText="1"/>
    </xf>
    <xf numFmtId="171" fontId="27" fillId="10" borderId="36" xfId="7" applyFont="1" applyFill="1" applyBorder="1" applyAlignment="1">
      <alignment horizontal="center" vertical="center" wrapText="1"/>
    </xf>
    <xf numFmtId="0" fontId="36" fillId="0" borderId="53" xfId="0" applyFont="1" applyFill="1" applyBorder="1" applyAlignment="1">
      <alignment horizontal="center" vertical="top"/>
    </xf>
    <xf numFmtId="14" fontId="27" fillId="10" borderId="53" xfId="0" applyNumberFormat="1" applyFont="1" applyFill="1" applyBorder="1" applyAlignment="1">
      <alignment horizontal="center" vertical="center" wrapText="1"/>
    </xf>
    <xf numFmtId="10" fontId="27" fillId="10" borderId="53" xfId="0" applyNumberFormat="1" applyFont="1" applyFill="1" applyBorder="1" applyAlignment="1">
      <alignment horizontal="center" vertical="center" wrapText="1"/>
    </xf>
    <xf numFmtId="0" fontId="35" fillId="0" borderId="53" xfId="0" applyFont="1" applyFill="1" applyBorder="1" applyAlignment="1">
      <alignment horizontal="center" vertical="center"/>
    </xf>
    <xf numFmtId="0" fontId="35" fillId="0" borderId="53" xfId="0" applyFont="1" applyFill="1" applyBorder="1" applyAlignment="1">
      <alignment horizontal="center" vertical="top"/>
    </xf>
    <xf numFmtId="0" fontId="35" fillId="0" borderId="53" xfId="0" applyFont="1" applyFill="1" applyBorder="1" applyAlignment="1">
      <alignment horizontal="right" vertical="center"/>
    </xf>
    <xf numFmtId="0" fontId="35" fillId="0" borderId="53" xfId="0" applyFont="1" applyFill="1" applyBorder="1" applyAlignment="1">
      <alignment vertical="center"/>
    </xf>
    <xf numFmtId="170" fontId="27" fillId="0" borderId="36" xfId="31" applyFont="1" applyFill="1" applyBorder="1" applyAlignment="1">
      <alignment horizontal="center" vertical="top" wrapText="1"/>
    </xf>
    <xf numFmtId="9" fontId="35" fillId="17" borderId="36" xfId="0" applyNumberFormat="1" applyFont="1" applyFill="1" applyBorder="1" applyAlignment="1">
      <alignment horizontal="center" vertical="center" wrapText="1"/>
    </xf>
    <xf numFmtId="166" fontId="27" fillId="0" borderId="36" xfId="4" applyNumberFormat="1" applyFont="1" applyFill="1" applyBorder="1" applyAlignment="1">
      <alignment horizontal="right" vertical="center"/>
    </xf>
    <xf numFmtId="9" fontId="27" fillId="0" borderId="36" xfId="0" applyNumberFormat="1" applyFont="1" applyFill="1" applyBorder="1" applyAlignment="1">
      <alignment horizontal="right" vertical="center"/>
    </xf>
    <xf numFmtId="0" fontId="12" fillId="2" borderId="36" xfId="10" applyFont="1" applyFill="1" applyBorder="1" applyAlignment="1">
      <alignment vertical="center" wrapText="1"/>
    </xf>
    <xf numFmtId="0" fontId="7" fillId="0" borderId="36" xfId="10" applyFont="1" applyBorder="1" applyAlignment="1">
      <alignment vertical="center" wrapText="1"/>
    </xf>
    <xf numFmtId="0" fontId="7" fillId="0" borderId="36" xfId="10" applyFont="1" applyBorder="1" applyAlignment="1">
      <alignment vertical="center"/>
    </xf>
    <xf numFmtId="0" fontId="7" fillId="2" borderId="36" xfId="10" applyFont="1" applyFill="1" applyBorder="1" applyAlignment="1">
      <alignment vertical="center"/>
    </xf>
    <xf numFmtId="0" fontId="7" fillId="0" borderId="36" xfId="10" applyFont="1" applyFill="1" applyBorder="1" applyAlignment="1">
      <alignment vertical="center"/>
    </xf>
    <xf numFmtId="0" fontId="15" fillId="0" borderId="36" xfId="10" applyFont="1" applyBorder="1" applyAlignment="1">
      <alignment vertical="center"/>
    </xf>
    <xf numFmtId="0" fontId="16" fillId="0" borderId="36" xfId="10" applyFont="1" applyBorder="1" applyAlignment="1">
      <alignment vertical="center"/>
    </xf>
    <xf numFmtId="0" fontId="17" fillId="0" borderId="36" xfId="10" applyFont="1" applyBorder="1" applyAlignment="1">
      <alignment vertical="center"/>
    </xf>
    <xf numFmtId="0" fontId="4" fillId="0" borderId="36" xfId="10" quotePrefix="1" applyFont="1" applyFill="1" applyBorder="1" applyAlignment="1">
      <alignment vertical="center"/>
    </xf>
    <xf numFmtId="0" fontId="4" fillId="0" borderId="36" xfId="10" applyFont="1" applyFill="1" applyBorder="1" applyAlignment="1">
      <alignment vertical="center"/>
    </xf>
    <xf numFmtId="0" fontId="7" fillId="2" borderId="36" xfId="10" applyFont="1" applyFill="1" applyBorder="1" applyAlignment="1"/>
    <xf numFmtId="0" fontId="48" fillId="17" borderId="63" xfId="0" applyFont="1" applyFill="1" applyBorder="1" applyAlignment="1">
      <alignment vertical="top" wrapText="1"/>
    </xf>
    <xf numFmtId="0" fontId="35" fillId="10" borderId="62" xfId="0" applyFont="1" applyFill="1" applyBorder="1" applyAlignment="1">
      <alignment horizontal="center" vertical="top" wrapText="1"/>
    </xf>
    <xf numFmtId="10" fontId="35" fillId="10" borderId="62" xfId="13" applyNumberFormat="1" applyFont="1" applyFill="1" applyBorder="1" applyAlignment="1">
      <alignment horizontal="right" vertical="center"/>
    </xf>
    <xf numFmtId="0" fontId="35" fillId="10" borderId="62" xfId="0" applyFont="1" applyFill="1" applyBorder="1" applyAlignment="1">
      <alignment vertical="top" wrapText="1"/>
    </xf>
    <xf numFmtId="0" fontId="27" fillId="10" borderId="62" xfId="0" applyFont="1" applyFill="1" applyBorder="1" applyAlignment="1">
      <alignment horizontal="center" vertical="center" wrapText="1"/>
    </xf>
    <xf numFmtId="0" fontId="55" fillId="10" borderId="62" xfId="0" applyFont="1" applyFill="1" applyBorder="1" applyAlignment="1">
      <alignment horizontal="left" vertical="top" wrapText="1"/>
    </xf>
    <xf numFmtId="0" fontId="27" fillId="10" borderId="55" xfId="0" applyFont="1" applyFill="1" applyBorder="1" applyAlignment="1">
      <alignment horizontal="left" vertical="top" wrapText="1"/>
    </xf>
    <xf numFmtId="0" fontId="9" fillId="10" borderId="63" xfId="0" applyFont="1" applyFill="1" applyBorder="1" applyAlignment="1">
      <alignment vertical="top" wrapText="1"/>
    </xf>
    <xf numFmtId="166" fontId="35" fillId="10" borderId="62" xfId="0" applyNumberFormat="1" applyFont="1" applyFill="1" applyBorder="1" applyAlignment="1">
      <alignment horizontal="right" vertical="center"/>
    </xf>
    <xf numFmtId="0" fontId="27" fillId="10" borderId="49" xfId="0" applyFont="1" applyFill="1" applyBorder="1" applyAlignment="1">
      <alignment vertical="center" wrapText="1"/>
    </xf>
    <xf numFmtId="0" fontId="9" fillId="17" borderId="49" xfId="0" applyFont="1" applyFill="1" applyBorder="1" applyAlignment="1">
      <alignment vertical="top" wrapText="1"/>
    </xf>
    <xf numFmtId="0" fontId="9" fillId="17" borderId="37" xfId="0" applyFont="1" applyFill="1" applyBorder="1" applyAlignment="1">
      <alignment vertical="top" wrapText="1"/>
    </xf>
    <xf numFmtId="0" fontId="27" fillId="10" borderId="62" xfId="0" applyFont="1" applyFill="1" applyBorder="1" applyAlignment="1">
      <alignment vertical="top" wrapText="1"/>
    </xf>
    <xf numFmtId="0" fontId="27" fillId="10" borderId="62" xfId="0" applyFont="1" applyFill="1" applyBorder="1" applyAlignment="1">
      <alignment horizontal="left" vertical="top" wrapText="1"/>
    </xf>
    <xf numFmtId="188" fontId="35" fillId="0" borderId="36" xfId="7" applyNumberFormat="1" applyFont="1" applyFill="1" applyBorder="1" applyAlignment="1">
      <alignment horizontal="center" vertical="top" wrapText="1"/>
    </xf>
    <xf numFmtId="185" fontId="35" fillId="0" borderId="36" xfId="7" applyNumberFormat="1" applyFont="1" applyFill="1" applyBorder="1" applyAlignment="1">
      <alignment horizontal="center" vertical="center" wrapText="1"/>
    </xf>
    <xf numFmtId="14" fontId="35" fillId="0" borderId="36" xfId="0" applyNumberFormat="1" applyFont="1" applyFill="1" applyBorder="1" applyAlignment="1">
      <alignment horizontal="center" vertical="center" wrapText="1"/>
    </xf>
    <xf numFmtId="0" fontId="27" fillId="0" borderId="36" xfId="0" applyFont="1" applyFill="1" applyBorder="1" applyAlignment="1">
      <alignment horizontal="left" vertical="center" wrapText="1"/>
    </xf>
    <xf numFmtId="9" fontId="35" fillId="0" borderId="36" xfId="29" applyFont="1" applyFill="1" applyBorder="1" applyAlignment="1">
      <alignment horizontal="center" vertical="center" wrapText="1"/>
    </xf>
    <xf numFmtId="9" fontId="52" fillId="0" borderId="36" xfId="29" applyFont="1" applyFill="1" applyBorder="1" applyAlignment="1" applyProtection="1">
      <alignment horizontal="center" vertical="center" wrapText="1"/>
      <protection locked="0"/>
    </xf>
    <xf numFmtId="0" fontId="35" fillId="0" borderId="36" xfId="0" applyFont="1" applyFill="1" applyBorder="1" applyAlignment="1">
      <alignment vertical="top" wrapText="1"/>
    </xf>
    <xf numFmtId="0" fontId="35" fillId="0" borderId="36" xfId="0" applyFont="1" applyFill="1" applyBorder="1" applyAlignment="1">
      <alignment horizontal="center" vertical="center"/>
    </xf>
    <xf numFmtId="167" fontId="27" fillId="0" borderId="36" xfId="4" applyFont="1" applyFill="1" applyBorder="1" applyAlignment="1">
      <alignment horizontal="right" vertical="center" wrapText="1"/>
    </xf>
    <xf numFmtId="0" fontId="27" fillId="0" borderId="3" xfId="0" applyFont="1" applyFill="1" applyBorder="1" applyAlignment="1">
      <alignment wrapText="1"/>
    </xf>
    <xf numFmtId="0" fontId="48" fillId="17" borderId="55" xfId="0" applyFont="1" applyFill="1" applyBorder="1" applyAlignment="1">
      <alignment vertical="top" wrapText="1"/>
    </xf>
    <xf numFmtId="10" fontId="52" fillId="10" borderId="36" xfId="29" applyNumberFormat="1" applyFont="1" applyFill="1" applyBorder="1" applyAlignment="1" applyProtection="1">
      <alignment horizontal="center" vertical="center" wrapText="1"/>
      <protection locked="0"/>
    </xf>
    <xf numFmtId="0" fontId="35" fillId="0" borderId="62" xfId="0" applyFont="1" applyFill="1" applyBorder="1" applyAlignment="1">
      <alignment horizontal="center" vertical="center" wrapText="1"/>
    </xf>
    <xf numFmtId="176" fontId="35" fillId="0" borderId="62" xfId="3" applyNumberFormat="1" applyFont="1" applyFill="1" applyBorder="1" applyAlignment="1">
      <alignment vertical="center"/>
    </xf>
    <xf numFmtId="0" fontId="35" fillId="0" borderId="62" xfId="0" applyFont="1" applyFill="1" applyBorder="1" applyAlignment="1">
      <alignment vertical="center" wrapText="1"/>
    </xf>
    <xf numFmtId="166" fontId="35" fillId="0" borderId="36" xfId="0" applyNumberFormat="1" applyFont="1" applyFill="1" applyBorder="1" applyAlignment="1">
      <alignment horizontal="right" vertical="center" wrapText="1"/>
    </xf>
    <xf numFmtId="166" fontId="35" fillId="0" borderId="55" xfId="7" applyNumberFormat="1" applyFont="1" applyFill="1" applyBorder="1" applyAlignment="1">
      <alignment horizontal="right" vertical="center" wrapText="1"/>
    </xf>
    <xf numFmtId="0" fontId="53" fillId="0" borderId="55" xfId="0" applyFont="1" applyFill="1" applyBorder="1" applyAlignment="1">
      <alignment vertical="top" wrapText="1"/>
    </xf>
    <xf numFmtId="9" fontId="35" fillId="0" borderId="62" xfId="0" applyNumberFormat="1" applyFont="1" applyFill="1" applyBorder="1" applyAlignment="1">
      <alignment horizontal="center" vertical="center" wrapText="1"/>
    </xf>
    <xf numFmtId="9" fontId="35" fillId="0" borderId="62" xfId="29" applyFont="1" applyFill="1" applyBorder="1" applyAlignment="1" applyProtection="1">
      <alignment horizontal="center" vertical="center" wrapText="1"/>
      <protection locked="0"/>
    </xf>
    <xf numFmtId="166" fontId="35" fillId="10" borderId="62" xfId="8" applyNumberFormat="1" applyFont="1" applyFill="1" applyBorder="1" applyAlignment="1">
      <alignment horizontal="right" vertical="center"/>
    </xf>
    <xf numFmtId="9" fontId="35" fillId="10" borderId="62" xfId="13" applyFont="1" applyFill="1" applyBorder="1" applyAlignment="1">
      <alignment horizontal="right" vertical="center"/>
    </xf>
    <xf numFmtId="0" fontId="35" fillId="17" borderId="62" xfId="0" applyFont="1" applyFill="1" applyBorder="1" applyAlignment="1">
      <alignment horizontal="left" vertical="top" wrapText="1"/>
    </xf>
    <xf numFmtId="166" fontId="35" fillId="0" borderId="62" xfId="8" applyNumberFormat="1" applyFont="1" applyFill="1" applyBorder="1" applyAlignment="1">
      <alignment horizontal="right" vertical="center"/>
    </xf>
    <xf numFmtId="0" fontId="35" fillId="0" borderId="62" xfId="0" applyFont="1" applyFill="1" applyBorder="1" applyAlignment="1">
      <alignment horizontal="left" vertical="top" wrapText="1"/>
    </xf>
    <xf numFmtId="0" fontId="35" fillId="10" borderId="62" xfId="0" applyFont="1" applyFill="1" applyBorder="1" applyAlignment="1">
      <alignment horizontal="center" vertical="center" wrapText="1"/>
    </xf>
    <xf numFmtId="1" fontId="35" fillId="0" borderId="62" xfId="0" applyNumberFormat="1" applyFont="1" applyFill="1" applyBorder="1" applyAlignment="1">
      <alignment horizontal="center" vertical="center" wrapText="1"/>
    </xf>
    <xf numFmtId="0" fontId="35" fillId="0" borderId="62" xfId="0" applyNumberFormat="1" applyFont="1" applyFill="1" applyBorder="1" applyAlignment="1">
      <alignment horizontal="center" vertical="center" wrapText="1"/>
    </xf>
    <xf numFmtId="9" fontId="35" fillId="10" borderId="62" xfId="29" applyFont="1" applyFill="1" applyBorder="1" applyAlignment="1" applyProtection="1">
      <alignment horizontal="center" vertical="center" wrapText="1"/>
      <protection locked="0"/>
    </xf>
    <xf numFmtId="9" fontId="35" fillId="10" borderId="62" xfId="0" applyNumberFormat="1" applyFont="1" applyFill="1" applyBorder="1" applyAlignment="1">
      <alignment horizontal="right" vertical="center"/>
    </xf>
    <xf numFmtId="0" fontId="48" fillId="0" borderId="62" xfId="0" applyFont="1" applyFill="1" applyBorder="1" applyAlignment="1">
      <alignment vertical="top" wrapText="1"/>
    </xf>
    <xf numFmtId="3" fontId="35" fillId="0" borderId="62" xfId="0" applyNumberFormat="1" applyFont="1" applyFill="1" applyBorder="1" applyAlignment="1">
      <alignment horizontal="right" vertical="center"/>
    </xf>
    <xf numFmtId="9" fontId="35" fillId="10" borderId="62" xfId="0" applyNumberFormat="1" applyFont="1" applyFill="1" applyBorder="1" applyAlignment="1">
      <alignment horizontal="center" vertical="center" wrapText="1"/>
    </xf>
    <xf numFmtId="6" fontId="35" fillId="10" borderId="62" xfId="0" applyNumberFormat="1" applyFont="1" applyFill="1" applyBorder="1" applyAlignment="1">
      <alignment horizontal="right" vertical="center" wrapText="1"/>
    </xf>
    <xf numFmtId="0" fontId="35" fillId="10" borderId="62" xfId="0" applyFont="1" applyFill="1" applyBorder="1" applyAlignment="1">
      <alignment horizontal="justify" vertical="justify" wrapText="1"/>
    </xf>
    <xf numFmtId="0" fontId="35" fillId="17" borderId="62" xfId="0" applyFont="1" applyFill="1" applyBorder="1" applyAlignment="1">
      <alignment horizontal="center" vertical="center" wrapText="1"/>
    </xf>
    <xf numFmtId="9" fontId="27" fillId="10" borderId="62" xfId="13" applyNumberFormat="1" applyFont="1" applyFill="1" applyBorder="1" applyAlignment="1">
      <alignment horizontal="right" vertical="center" wrapText="1"/>
    </xf>
    <xf numFmtId="0" fontId="35" fillId="17" borderId="62" xfId="0" applyFont="1" applyFill="1" applyBorder="1" applyAlignment="1">
      <alignment horizontal="left" vertical="center" wrapText="1"/>
    </xf>
    <xf numFmtId="9" fontId="35" fillId="0" borderId="49" xfId="0" applyNumberFormat="1" applyFont="1" applyFill="1" applyBorder="1" applyAlignment="1">
      <alignment horizontal="center" vertical="center"/>
    </xf>
    <xf numFmtId="10" fontId="35" fillId="10" borderId="62" xfId="0" applyNumberFormat="1" applyFont="1" applyFill="1" applyBorder="1" applyAlignment="1">
      <alignment horizontal="right" vertical="center" wrapText="1"/>
    </xf>
    <xf numFmtId="166" fontId="35" fillId="17" borderId="62" xfId="0" applyNumberFormat="1" applyFont="1" applyFill="1" applyBorder="1" applyAlignment="1">
      <alignment horizontal="right" vertical="center"/>
    </xf>
    <xf numFmtId="166" fontId="35" fillId="0" borderId="62" xfId="8" applyNumberFormat="1" applyFont="1" applyFill="1" applyBorder="1" applyAlignment="1">
      <alignment horizontal="right" vertical="center" wrapText="1"/>
    </xf>
    <xf numFmtId="0" fontId="35" fillId="17" borderId="62" xfId="0" applyFont="1" applyFill="1" applyBorder="1" applyAlignment="1">
      <alignment vertical="top" wrapText="1"/>
    </xf>
    <xf numFmtId="0" fontId="35" fillId="17" borderId="62" xfId="0" applyFont="1" applyFill="1" applyBorder="1" applyAlignment="1">
      <alignment horizontal="center" vertical="top" wrapText="1"/>
    </xf>
    <xf numFmtId="9" fontId="35" fillId="10" borderId="62" xfId="13" applyFont="1" applyFill="1" applyBorder="1" applyAlignment="1">
      <alignment horizontal="right" vertical="center" wrapText="1"/>
    </xf>
    <xf numFmtId="166" fontId="35" fillId="10" borderId="62" xfId="0" applyNumberFormat="1" applyFont="1" applyFill="1" applyBorder="1" applyAlignment="1">
      <alignment horizontal="right" vertical="center" wrapText="1"/>
    </xf>
    <xf numFmtId="166" fontId="35" fillId="0" borderId="62" xfId="0" applyNumberFormat="1" applyFont="1" applyFill="1" applyBorder="1" applyAlignment="1">
      <alignment horizontal="right" vertical="center" wrapText="1"/>
    </xf>
    <xf numFmtId="0" fontId="35" fillId="17" borderId="62" xfId="0" applyFont="1" applyFill="1" applyBorder="1" applyAlignment="1">
      <alignment vertical="center" wrapText="1"/>
    </xf>
    <xf numFmtId="166" fontId="48" fillId="0" borderId="36" xfId="0" applyNumberFormat="1" applyFont="1" applyFill="1" applyBorder="1" applyAlignment="1">
      <alignment horizontal="right" vertical="center" wrapText="1"/>
    </xf>
    <xf numFmtId="166" fontId="48" fillId="17" borderId="62" xfId="0" applyNumberFormat="1" applyFont="1" applyFill="1" applyBorder="1" applyAlignment="1">
      <alignment horizontal="right" vertical="center" wrapText="1"/>
    </xf>
    <xf numFmtId="0" fontId="35" fillId="17" borderId="62" xfId="0" applyFont="1" applyFill="1" applyBorder="1" applyAlignment="1">
      <alignment horizontal="right" vertical="center"/>
    </xf>
    <xf numFmtId="0" fontId="27" fillId="0" borderId="62" xfId="0" applyFont="1" applyFill="1" applyBorder="1" applyAlignment="1">
      <alignment horizontal="center" vertical="center" wrapText="1"/>
    </xf>
    <xf numFmtId="0" fontId="35" fillId="0" borderId="49" xfId="0" applyFont="1" applyFill="1" applyBorder="1" applyAlignment="1">
      <alignment horizontal="right" vertical="center" wrapText="1"/>
    </xf>
    <xf numFmtId="166" fontId="35" fillId="0" borderId="55" xfId="0" applyNumberFormat="1" applyFont="1" applyFill="1" applyBorder="1" applyAlignment="1">
      <alignment horizontal="right" vertical="center"/>
    </xf>
    <xf numFmtId="0" fontId="48" fillId="0" borderId="49" xfId="0" applyFont="1" applyFill="1" applyBorder="1" applyAlignment="1">
      <alignment vertical="top" wrapText="1"/>
    </xf>
    <xf numFmtId="0" fontId="35" fillId="0" borderId="55" xfId="0" applyFont="1" applyFill="1" applyBorder="1" applyAlignment="1">
      <alignment horizontal="right" vertical="center"/>
    </xf>
    <xf numFmtId="0" fontId="48" fillId="0" borderId="36" xfId="0" applyFont="1" applyFill="1" applyBorder="1" applyAlignment="1">
      <alignment horizontal="center" vertical="top" wrapText="1"/>
    </xf>
    <xf numFmtId="0" fontId="48" fillId="0" borderId="31" xfId="0" applyFont="1" applyFill="1" applyBorder="1" applyAlignment="1">
      <alignment horizontal="center" vertical="top" wrapText="1"/>
    </xf>
    <xf numFmtId="166" fontId="27" fillId="0" borderId="36" xfId="0" applyNumberFormat="1" applyFont="1" applyFill="1" applyBorder="1" applyAlignment="1">
      <alignment horizontal="right" vertical="center"/>
    </xf>
    <xf numFmtId="0" fontId="11" fillId="0" borderId="0" xfId="0" applyFont="1" applyFill="1" applyBorder="1" applyAlignment="1">
      <alignment vertical="center" wrapText="1"/>
    </xf>
    <xf numFmtId="0" fontId="11" fillId="0" borderId="7" xfId="0" applyFont="1" applyFill="1" applyBorder="1" applyAlignment="1">
      <alignment vertical="center" wrapText="1"/>
    </xf>
    <xf numFmtId="14" fontId="39" fillId="2" borderId="64" xfId="0" applyNumberFormat="1" applyFont="1" applyFill="1" applyBorder="1" applyAlignment="1">
      <alignment horizontal="center" vertical="center"/>
    </xf>
    <xf numFmtId="0" fontId="39" fillId="2" borderId="63" xfId="0" applyFont="1" applyFill="1" applyBorder="1" applyAlignment="1">
      <alignment horizontal="center" vertical="center"/>
    </xf>
    <xf numFmtId="0" fontId="58" fillId="2" borderId="62" xfId="0" applyFont="1" applyFill="1" applyBorder="1" applyAlignment="1">
      <alignment horizontal="center" vertical="center"/>
    </xf>
    <xf numFmtId="0" fontId="39" fillId="2" borderId="64" xfId="0" applyFont="1" applyFill="1" applyBorder="1" applyAlignment="1">
      <alignment horizontal="center" vertical="center" wrapText="1"/>
    </xf>
    <xf numFmtId="0" fontId="39" fillId="2" borderId="63" xfId="0" applyFont="1" applyFill="1" applyBorder="1" applyAlignment="1">
      <alignment horizontal="center" vertical="center" wrapText="1"/>
    </xf>
    <xf numFmtId="0" fontId="39" fillId="2" borderId="64" xfId="0" applyFont="1" applyFill="1" applyBorder="1" applyAlignment="1">
      <alignment horizontal="center" vertical="center"/>
    </xf>
    <xf numFmtId="0" fontId="18" fillId="15" borderId="36" xfId="0" applyFont="1" applyFill="1" applyBorder="1" applyAlignment="1">
      <alignment horizontal="center" vertical="top" wrapText="1"/>
    </xf>
    <xf numFmtId="0" fontId="18" fillId="15" borderId="36"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37" xfId="0" applyFont="1" applyFill="1" applyBorder="1" applyAlignment="1">
      <alignment horizontal="center" vertical="center" wrapText="1"/>
    </xf>
    <xf numFmtId="0" fontId="41" fillId="15" borderId="43" xfId="0" applyFont="1" applyFill="1" applyBorder="1" applyAlignment="1">
      <alignment horizontal="center" vertical="center" wrapText="1"/>
    </xf>
    <xf numFmtId="0" fontId="41" fillId="15" borderId="37" xfId="0" applyFont="1" applyFill="1" applyBorder="1" applyAlignment="1">
      <alignment horizontal="center" vertical="center" wrapText="1"/>
    </xf>
    <xf numFmtId="0" fontId="41" fillId="15" borderId="43" xfId="0" applyFont="1" applyFill="1" applyBorder="1" applyAlignment="1">
      <alignment horizontal="center" vertical="center"/>
    </xf>
    <xf numFmtId="0" fontId="41" fillId="15" borderId="44" xfId="0" applyFont="1" applyFill="1" applyBorder="1" applyAlignment="1">
      <alignment horizontal="center" vertical="center"/>
    </xf>
    <xf numFmtId="0" fontId="41" fillId="15" borderId="37" xfId="0" applyFont="1" applyFill="1" applyBorder="1" applyAlignment="1">
      <alignment horizontal="center" vertical="center"/>
    </xf>
    <xf numFmtId="0" fontId="10" fillId="15" borderId="43" xfId="0" applyFont="1" applyFill="1" applyBorder="1" applyAlignment="1">
      <alignment horizontal="center" vertical="center" wrapText="1"/>
    </xf>
    <xf numFmtId="0" fontId="10" fillId="15" borderId="44" xfId="0" applyFont="1" applyFill="1" applyBorder="1" applyAlignment="1">
      <alignment horizontal="center" vertical="center" wrapText="1"/>
    </xf>
    <xf numFmtId="0" fontId="10" fillId="15" borderId="37" xfId="0" applyFont="1" applyFill="1" applyBorder="1" applyAlignment="1">
      <alignment horizontal="center" vertical="center" wrapText="1"/>
    </xf>
    <xf numFmtId="0" fontId="10" fillId="15" borderId="36" xfId="0" applyFont="1" applyFill="1" applyBorder="1" applyAlignment="1">
      <alignment horizontal="center" vertical="center" wrapText="1"/>
    </xf>
    <xf numFmtId="0" fontId="57" fillId="2" borderId="17" xfId="0" applyFont="1" applyFill="1" applyBorder="1" applyAlignment="1">
      <alignment horizontal="center" vertical="center" wrapText="1"/>
    </xf>
    <xf numFmtId="0" fontId="57" fillId="2" borderId="0" xfId="0" applyFont="1" applyFill="1" applyBorder="1" applyAlignment="1">
      <alignment horizontal="center" vertical="center" wrapText="1"/>
    </xf>
    <xf numFmtId="0" fontId="10" fillId="8" borderId="4" xfId="0" applyFont="1" applyFill="1" applyBorder="1" applyAlignment="1">
      <alignment horizontal="center" vertical="center"/>
    </xf>
    <xf numFmtId="0" fontId="10" fillId="8" borderId="5" xfId="0" applyFont="1" applyFill="1" applyBorder="1" applyAlignment="1">
      <alignment horizontal="center" vertical="center"/>
    </xf>
    <xf numFmtId="0" fontId="10" fillId="8" borderId="19" xfId="0" applyFont="1" applyFill="1" applyBorder="1" applyAlignment="1">
      <alignment horizontal="center" vertical="center"/>
    </xf>
    <xf numFmtId="0" fontId="10" fillId="8" borderId="11" xfId="0" applyFont="1" applyFill="1" applyBorder="1" applyAlignment="1">
      <alignment horizontal="center" vertical="center"/>
    </xf>
    <xf numFmtId="0" fontId="8" fillId="8" borderId="16"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8" borderId="38"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8" borderId="34"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8" fillId="8" borderId="35" xfId="0" applyFont="1" applyFill="1" applyBorder="1" applyAlignment="1">
      <alignment horizontal="center" vertical="center" wrapText="1"/>
    </xf>
    <xf numFmtId="0" fontId="18" fillId="8" borderId="17" xfId="0" applyFont="1" applyFill="1" applyBorder="1" applyAlignment="1">
      <alignment horizontal="center" vertical="center"/>
    </xf>
    <xf numFmtId="0" fontId="18" fillId="8" borderId="0" xfId="0" applyFont="1" applyFill="1" applyBorder="1" applyAlignment="1">
      <alignment horizontal="center" vertical="center"/>
    </xf>
    <xf numFmtId="0" fontId="18" fillId="11" borderId="0" xfId="0" applyFont="1" applyFill="1" applyBorder="1" applyAlignment="1">
      <alignment horizontal="center" vertical="center"/>
    </xf>
    <xf numFmtId="0" fontId="18" fillId="8" borderId="19" xfId="0" applyFont="1" applyFill="1" applyBorder="1" applyAlignment="1">
      <alignment horizontal="center" vertical="center"/>
    </xf>
    <xf numFmtId="0" fontId="18" fillId="8" borderId="11" xfId="0" applyFont="1" applyFill="1" applyBorder="1" applyAlignment="1">
      <alignment horizontal="center" vertical="center"/>
    </xf>
    <xf numFmtId="0" fontId="18" fillId="11" borderId="11" xfId="0" applyFont="1" applyFill="1" applyBorder="1" applyAlignment="1">
      <alignment horizontal="center" vertical="center"/>
    </xf>
    <xf numFmtId="0" fontId="10" fillId="9" borderId="41" xfId="0" applyFont="1" applyFill="1" applyBorder="1" applyAlignment="1">
      <alignment horizontal="center" vertical="center" wrapText="1"/>
    </xf>
    <xf numFmtId="0" fontId="10" fillId="9" borderId="39" xfId="0" applyFont="1" applyFill="1" applyBorder="1" applyAlignment="1">
      <alignment horizontal="center" vertical="center" wrapText="1"/>
    </xf>
    <xf numFmtId="0" fontId="10" fillId="9" borderId="42"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41" xfId="0" applyFont="1" applyFill="1" applyBorder="1" applyAlignment="1">
      <alignment horizontal="center" vertical="center"/>
    </xf>
    <xf numFmtId="0" fontId="8" fillId="8" borderId="39" xfId="0" applyFont="1" applyFill="1" applyBorder="1" applyAlignment="1">
      <alignment horizontal="center" vertical="center"/>
    </xf>
    <xf numFmtId="0" fontId="8" fillId="8" borderId="40" xfId="0" applyFont="1" applyFill="1" applyBorder="1" applyAlignment="1">
      <alignment horizontal="center" vertical="center"/>
    </xf>
    <xf numFmtId="0" fontId="8" fillId="8" borderId="39"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19"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40" fillId="15" borderId="38" xfId="0" applyFont="1" applyFill="1" applyBorder="1" applyAlignment="1">
      <alignment horizontal="center" vertical="center"/>
    </xf>
    <xf numFmtId="0" fontId="40" fillId="15" borderId="39" xfId="0" applyFont="1" applyFill="1" applyBorder="1" applyAlignment="1">
      <alignment horizontal="center" vertical="center"/>
    </xf>
    <xf numFmtId="0" fontId="40" fillId="15" borderId="40" xfId="0" applyFont="1" applyFill="1" applyBorder="1" applyAlignment="1">
      <alignment horizontal="center" vertical="center"/>
    </xf>
    <xf numFmtId="0" fontId="40" fillId="15" borderId="28" xfId="0" applyFont="1" applyFill="1" applyBorder="1" applyAlignment="1">
      <alignment horizontal="center" vertical="center"/>
    </xf>
    <xf numFmtId="0" fontId="40" fillId="15" borderId="11" xfId="0" applyFont="1" applyFill="1" applyBorder="1" applyAlignment="1">
      <alignment horizontal="center" vertical="center"/>
    </xf>
    <xf numFmtId="0" fontId="40" fillId="15" borderId="29" xfId="0" applyFont="1" applyFill="1" applyBorder="1" applyAlignment="1">
      <alignment horizontal="center" vertical="center"/>
    </xf>
  </cellXfs>
  <cellStyles count="41">
    <cellStyle name="Entrada 2" xfId="22"/>
    <cellStyle name="Excel Built-in Normal" xfId="1"/>
    <cellStyle name="Hipervínculo" xfId="2" builtinId="8"/>
    <cellStyle name="Hipervínculo 2" xfId="38"/>
    <cellStyle name="Hipervínculo 3" xfId="23"/>
    <cellStyle name="Hipervínculo 4" xfId="16"/>
    <cellStyle name="Millares" xfId="3" builtinId="3"/>
    <cellStyle name="Millares [0]" xfId="4" builtinId="6"/>
    <cellStyle name="Millares [0] 12" xfId="32"/>
    <cellStyle name="Millares [0] 2" xfId="25"/>
    <cellStyle name="Millares [0] 2 2" xfId="34"/>
    <cellStyle name="Millares [0] 2 3" xfId="36"/>
    <cellStyle name="Millares [0] 3" xfId="39"/>
    <cellStyle name="Millares 10" xfId="40"/>
    <cellStyle name="Millares 2" xfId="5"/>
    <cellStyle name="Millares 2 2" xfId="26"/>
    <cellStyle name="Millares 2 2 2" xfId="35"/>
    <cellStyle name="Millares 2 2 3" xfId="37"/>
    <cellStyle name="Millares 3" xfId="6"/>
    <cellStyle name="Moneda" xfId="7" builtinId="4"/>
    <cellStyle name="Moneda [0]" xfId="8" builtinId="7"/>
    <cellStyle name="Moneda [0] 2" xfId="31"/>
    <cellStyle name="Moneda 2" xfId="27"/>
    <cellStyle name="Moneda 2 3" xfId="21"/>
    <cellStyle name="Moneda 4" xfId="28"/>
    <cellStyle name="Moneda 5" xfId="9"/>
    <cellStyle name="Moneda 52" xfId="17"/>
    <cellStyle name="Moneda 52 2" xfId="33"/>
    <cellStyle name="Normal" xfId="0" builtinId="0"/>
    <cellStyle name="Normal 14" xfId="20"/>
    <cellStyle name="Normal 2" xfId="10"/>
    <cellStyle name="Normal 2 2" xfId="24"/>
    <cellStyle name="Normal 2 2 2" xfId="15"/>
    <cellStyle name="Normal 3" xfId="19"/>
    <cellStyle name="Normal 4" xfId="11"/>
    <cellStyle name="Normal 8" xfId="12"/>
    <cellStyle name="Porcentaje" xfId="13" builtinId="5"/>
    <cellStyle name="Porcentaje 2" xfId="14"/>
    <cellStyle name="Porcentaje 2 2 2" xfId="30"/>
    <cellStyle name="Porcentaje 9" xfId="18"/>
    <cellStyle name="Porcentual 2" xfId="29"/>
  </cellStyles>
  <dxfs count="37">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00FFFF"/>
      <color rgb="FFFFCCFF"/>
      <color rgb="FF99CC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caceres@ofb.gov.co" TargetMode="External"/><Relationship Id="rId21" Type="http://schemas.openxmlformats.org/officeDocument/2006/relationships/hyperlink" Target="mailto:maria.gaitan@scrd.gov.co" TargetMode="External"/><Relationship Id="rId42" Type="http://schemas.openxmlformats.org/officeDocument/2006/relationships/hyperlink" Target="mailto:lfruiz@saludcapital.gov.co" TargetMode="External"/><Relationship Id="rId47" Type="http://schemas.openxmlformats.org/officeDocument/2006/relationships/hyperlink" Target="mailto:lfruiz@saludcapital.gov.co" TargetMode="External"/><Relationship Id="rId63" Type="http://schemas.openxmlformats.org/officeDocument/2006/relationships/hyperlink" Target="mailto:ahrodriguez@desarrolloeconomico.gov.co" TargetMode="External"/><Relationship Id="rId68" Type="http://schemas.openxmlformats.org/officeDocument/2006/relationships/hyperlink" Target="mailto:yanira.vargas@transmilenio.gov.co" TargetMode="External"/><Relationship Id="rId7" Type="http://schemas.openxmlformats.org/officeDocument/2006/relationships/hyperlink" Target="mailto:yrodriguezr@sdis.gov.co" TargetMode="External"/><Relationship Id="rId2" Type="http://schemas.openxmlformats.org/officeDocument/2006/relationships/hyperlink" Target="mailto:yrodriguezr@sdis.gov.co" TargetMode="External"/><Relationship Id="rId16" Type="http://schemas.openxmlformats.org/officeDocument/2006/relationships/hyperlink" Target="mailto:yrodriguezr@sdis.gov.co" TargetMode="External"/><Relationship Id="rId29" Type="http://schemas.openxmlformats.org/officeDocument/2006/relationships/hyperlink" Target="mailto:jenny.morales@gobiernobogota.gov.co" TargetMode="External"/><Relationship Id="rId11" Type="http://schemas.openxmlformats.org/officeDocument/2006/relationships/hyperlink" Target="mailto:yrodriguezr@sdis.gov.co" TargetMode="External"/><Relationship Id="rId24" Type="http://schemas.openxmlformats.org/officeDocument/2006/relationships/hyperlink" Target="mailto:astrid.angulo@idartes.gov.co" TargetMode="External"/><Relationship Id="rId32" Type="http://schemas.openxmlformats.org/officeDocument/2006/relationships/hyperlink" Target="mailto:vcajamarca@sdis.gov.co" TargetMode="External"/><Relationship Id="rId37" Type="http://schemas.openxmlformats.org/officeDocument/2006/relationships/hyperlink" Target="mailto:maribel.ramos@idu.gov.co" TargetMode="External"/><Relationship Id="rId40" Type="http://schemas.openxmlformats.org/officeDocument/2006/relationships/hyperlink" Target="mailto:lfruiz@saludcapital.gov.co" TargetMode="External"/><Relationship Id="rId45" Type="http://schemas.openxmlformats.org/officeDocument/2006/relationships/hyperlink" Target="mailto:lfruiz@saludcapital.gov.co" TargetMode="External"/><Relationship Id="rId53" Type="http://schemas.openxmlformats.org/officeDocument/2006/relationships/hyperlink" Target="mailto:dorar@idipron.gov.co" TargetMode="External"/><Relationship Id="rId58" Type="http://schemas.openxmlformats.org/officeDocument/2006/relationships/hyperlink" Target="mailto:jorge.cordoba@habitatbogota.gov.co" TargetMode="External"/><Relationship Id="rId66" Type="http://schemas.openxmlformats.org/officeDocument/2006/relationships/hyperlink" Target="mailto:mrobledo@sdp.gov.co" TargetMode="External"/><Relationship Id="rId5" Type="http://schemas.openxmlformats.org/officeDocument/2006/relationships/hyperlink" Target="mailto:yrodriguezr@sdis.gov.co" TargetMode="External"/><Relationship Id="rId61" Type="http://schemas.openxmlformats.org/officeDocument/2006/relationships/hyperlink" Target="mailto:lcrincon@sdis.gov.co" TargetMode="External"/><Relationship Id="rId19" Type="http://schemas.openxmlformats.org/officeDocument/2006/relationships/hyperlink" Target="mailto:jtibocha@sdis.gov.co" TargetMode="External"/><Relationship Id="rId14" Type="http://schemas.openxmlformats.org/officeDocument/2006/relationships/hyperlink" Target="mailto:yrodriguezr@sdis.gov.co" TargetMode="External"/><Relationship Id="rId22" Type="http://schemas.openxmlformats.org/officeDocument/2006/relationships/hyperlink" Target="mailto:henry.murrain@scrd.gov.co" TargetMode="External"/><Relationship Id="rId27" Type="http://schemas.openxmlformats.org/officeDocument/2006/relationships/hyperlink" Target="mailto:jcaceres@ofb.gov.co" TargetMode="External"/><Relationship Id="rId30" Type="http://schemas.openxmlformats.org/officeDocument/2006/relationships/hyperlink" Target="mailto:ysalazar@sdmujer.gov.co" TargetMode="External"/><Relationship Id="rId35" Type="http://schemas.openxmlformats.org/officeDocument/2006/relationships/hyperlink" Target="mailto:vcajamarca@sdis.gov.co" TargetMode="External"/><Relationship Id="rId43" Type="http://schemas.openxmlformats.org/officeDocument/2006/relationships/hyperlink" Target="mailto:lfruiz@saludcapital.gov.co" TargetMode="External"/><Relationship Id="rId48" Type="http://schemas.openxmlformats.org/officeDocument/2006/relationships/hyperlink" Target="mailto:dorar@idipron.gov.co" TargetMode="External"/><Relationship Id="rId56" Type="http://schemas.openxmlformats.org/officeDocument/2006/relationships/hyperlink" Target="mailto:jtibocha@sdis.gov.co" TargetMode="External"/><Relationship Id="rId64" Type="http://schemas.openxmlformats.org/officeDocument/2006/relationships/hyperlink" Target="mailto:ahrodriguez@desarrolloeconomico.gov.co" TargetMode="External"/><Relationship Id="rId69" Type="http://schemas.openxmlformats.org/officeDocument/2006/relationships/hyperlink" Target="mailto:jorge.cordoba@habitatbogota.gov.co" TargetMode="External"/><Relationship Id="rId8" Type="http://schemas.openxmlformats.org/officeDocument/2006/relationships/hyperlink" Target="mailto:yrodriguezr@sdis.gov.co" TargetMode="External"/><Relationship Id="rId51" Type="http://schemas.openxmlformats.org/officeDocument/2006/relationships/hyperlink" Target="mailto:dorar@idipron.gov.co" TargetMode="External"/><Relationship Id="rId3" Type="http://schemas.openxmlformats.org/officeDocument/2006/relationships/hyperlink" Target="mailto:yrodriguezr@sdis.gov.co" TargetMode="External"/><Relationship Id="rId12" Type="http://schemas.openxmlformats.org/officeDocument/2006/relationships/hyperlink" Target="mailto:yrodriguezr@sdis.gov.co" TargetMode="External"/><Relationship Id="rId17" Type="http://schemas.openxmlformats.org/officeDocument/2006/relationships/hyperlink" Target="mailto:yrodriguezr@sdis.gov.co" TargetMode="External"/><Relationship Id="rId25" Type="http://schemas.openxmlformats.org/officeDocument/2006/relationships/hyperlink" Target="mailto:astrid.angulo@idartes.gov.co" TargetMode="External"/><Relationship Id="rId33" Type="http://schemas.openxmlformats.org/officeDocument/2006/relationships/hyperlink" Target="mailto:vcajamarca@sdis.gov.co" TargetMode="External"/><Relationship Id="rId38" Type="http://schemas.openxmlformats.org/officeDocument/2006/relationships/hyperlink" Target="mailto:maribel.ramos@idu.gov.co" TargetMode="External"/><Relationship Id="rId46" Type="http://schemas.openxmlformats.org/officeDocument/2006/relationships/hyperlink" Target="mailto:lfruiz@saludcapital.gov.co" TargetMode="External"/><Relationship Id="rId59" Type="http://schemas.openxmlformats.org/officeDocument/2006/relationships/hyperlink" Target="mailto:orodriguezl@educacionbogota.gov.co" TargetMode="External"/><Relationship Id="rId67" Type="http://schemas.openxmlformats.org/officeDocument/2006/relationships/hyperlink" Target="mailto:yanira.vargas@transmilenio.gov.co" TargetMode="External"/><Relationship Id="rId20" Type="http://schemas.openxmlformats.org/officeDocument/2006/relationships/hyperlink" Target="mailto:dariza@sdis.gov.co" TargetMode="External"/><Relationship Id="rId41" Type="http://schemas.openxmlformats.org/officeDocument/2006/relationships/hyperlink" Target="mailto:lfruiz@saludcapital.gov.co" TargetMode="External"/><Relationship Id="rId54" Type="http://schemas.openxmlformats.org/officeDocument/2006/relationships/hyperlink" Target="mailto:acgomez@sdis.gov.co" TargetMode="External"/><Relationship Id="rId62" Type="http://schemas.openxmlformats.org/officeDocument/2006/relationships/hyperlink" Target="mailto:lcrincon@sdis.gov.co" TargetMode="External"/><Relationship Id="rId70" Type="http://schemas.openxmlformats.org/officeDocument/2006/relationships/printerSettings" Target="../printerSettings/printerSettings1.bin"/><Relationship Id="rId1" Type="http://schemas.openxmlformats.org/officeDocument/2006/relationships/hyperlink" Target="mailto:yrodriguezr@sdis.gov.co" TargetMode="External"/><Relationship Id="rId6" Type="http://schemas.openxmlformats.org/officeDocument/2006/relationships/hyperlink" Target="mailto:yrodriguezr@sdis.gov.co" TargetMode="External"/><Relationship Id="rId15" Type="http://schemas.openxmlformats.org/officeDocument/2006/relationships/hyperlink" Target="mailto:yrodriguezr@sdis.gov.co" TargetMode="External"/><Relationship Id="rId23" Type="http://schemas.openxmlformats.org/officeDocument/2006/relationships/hyperlink" Target="mailto:henry.murrain@scrd.gov.co" TargetMode="External"/><Relationship Id="rId28" Type="http://schemas.openxmlformats.org/officeDocument/2006/relationships/hyperlink" Target="mailto:jcaceres@ofb.gov.co" TargetMode="External"/><Relationship Id="rId36" Type="http://schemas.openxmlformats.org/officeDocument/2006/relationships/hyperlink" Target="mailto:Ketty.polania@icbf.gov.co" TargetMode="External"/><Relationship Id="rId49" Type="http://schemas.openxmlformats.org/officeDocument/2006/relationships/hyperlink" Target="mailto:dorar@idipron.gov.co" TargetMode="External"/><Relationship Id="rId57" Type="http://schemas.openxmlformats.org/officeDocument/2006/relationships/hyperlink" Target="mailto:jorge.cordoba@habitatbogota.gov.co" TargetMode="External"/><Relationship Id="rId10" Type="http://schemas.openxmlformats.org/officeDocument/2006/relationships/hyperlink" Target="mailto:yrodriguezr@sdis.gov.co" TargetMode="External"/><Relationship Id="rId31" Type="http://schemas.openxmlformats.org/officeDocument/2006/relationships/hyperlink" Target="mailto:vcajamarca@sdis.gov.co" TargetMode="External"/><Relationship Id="rId44" Type="http://schemas.openxmlformats.org/officeDocument/2006/relationships/hyperlink" Target="mailto:lfruiz@saludcapital.gov.co" TargetMode="External"/><Relationship Id="rId52" Type="http://schemas.openxmlformats.org/officeDocument/2006/relationships/hyperlink" Target="mailto:dorar@idipron.gov.co" TargetMode="External"/><Relationship Id="rId60" Type="http://schemas.openxmlformats.org/officeDocument/2006/relationships/hyperlink" Target="mailto:vtorresm1@educacionbogota.gov.co" TargetMode="External"/><Relationship Id="rId65" Type="http://schemas.openxmlformats.org/officeDocument/2006/relationships/hyperlink" Target="mailto:ahrodriguez@desarrolloeconomico.gov.co" TargetMode="External"/><Relationship Id="rId4" Type="http://schemas.openxmlformats.org/officeDocument/2006/relationships/hyperlink" Target="mailto:yrodriguezr@sdis.gov.co" TargetMode="External"/><Relationship Id="rId9" Type="http://schemas.openxmlformats.org/officeDocument/2006/relationships/hyperlink" Target="mailto:yrodriguezr@sdis.gov.co" TargetMode="External"/><Relationship Id="rId13" Type="http://schemas.openxmlformats.org/officeDocument/2006/relationships/hyperlink" Target="mailto:yrodriguezr@sdis.gov.co" TargetMode="External"/><Relationship Id="rId18" Type="http://schemas.openxmlformats.org/officeDocument/2006/relationships/hyperlink" Target="mailto:cmelo@sdis.gov.co" TargetMode="External"/><Relationship Id="rId39" Type="http://schemas.openxmlformats.org/officeDocument/2006/relationships/hyperlink" Target="mailto:lfruiz@saludcapital.gov.co" TargetMode="External"/><Relationship Id="rId34" Type="http://schemas.openxmlformats.org/officeDocument/2006/relationships/hyperlink" Target="mailto:vcajamarca@sdis.gov.co" TargetMode="External"/><Relationship Id="rId50" Type="http://schemas.openxmlformats.org/officeDocument/2006/relationships/hyperlink" Target="mailto:dorar@idipron.gov.co" TargetMode="External"/><Relationship Id="rId55" Type="http://schemas.openxmlformats.org/officeDocument/2006/relationships/hyperlink" Target="mailto:cmelo@sdis.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678"/>
  <sheetViews>
    <sheetView showGridLines="0" tabSelected="1" zoomScale="70" zoomScaleNormal="70" zoomScaleSheetLayoutView="80" workbookViewId="0">
      <pane ySplit="9" topLeftCell="A10" activePane="bottomLeft" state="frozen"/>
      <selection activeCell="AH10" sqref="AH10"/>
      <selection pane="bottomLeft"/>
    </sheetView>
  </sheetViews>
  <sheetFormatPr baseColWidth="10" defaultColWidth="10.85546875" defaultRowHeight="12.75"/>
  <cols>
    <col min="1" max="1" width="9.28515625" style="82" customWidth="1"/>
    <col min="2" max="2" width="27.7109375" style="100" customWidth="1"/>
    <col min="3" max="3" width="25.7109375" style="100" customWidth="1"/>
    <col min="4" max="4" width="72.85546875" style="100" customWidth="1"/>
    <col min="5" max="5" width="37.28515625" style="28" customWidth="1"/>
    <col min="6" max="6" width="11" style="28" customWidth="1"/>
    <col min="7" max="7" width="13" style="28" customWidth="1"/>
    <col min="8" max="8" width="16.7109375" style="28" customWidth="1"/>
    <col min="9" max="9" width="17.140625" style="28" customWidth="1"/>
    <col min="10" max="10" width="18.85546875" style="49" customWidth="1"/>
    <col min="11" max="11" width="12.42578125" style="50" customWidth="1"/>
    <col min="12" max="12" width="28.7109375" style="50" customWidth="1"/>
    <col min="13" max="13" width="13.140625" style="28" customWidth="1"/>
    <col min="14" max="14" width="12.42578125" style="28" customWidth="1"/>
    <col min="15" max="15" width="26.7109375" style="45" customWidth="1"/>
    <col min="16" max="16" width="23" style="45" customWidth="1"/>
    <col min="17" max="20" width="9.140625" style="28" customWidth="1"/>
    <col min="21" max="21" width="13.140625" style="41" customWidth="1"/>
    <col min="22" max="22" width="11.85546875" style="41" customWidth="1"/>
    <col min="23" max="23" width="14.28515625" style="53" customWidth="1"/>
    <col min="24" max="24" width="10.42578125" style="53" customWidth="1"/>
    <col min="25" max="25" width="9.140625" style="28" customWidth="1"/>
    <col min="26" max="26" width="9.7109375" style="28" customWidth="1"/>
    <col min="27" max="27" width="10.140625" style="28" customWidth="1"/>
    <col min="28" max="28" width="10.85546875" style="28" customWidth="1"/>
    <col min="29" max="29" width="13" style="28" customWidth="1"/>
    <col min="30" max="30" width="12" style="28" customWidth="1"/>
    <col min="31" max="31" width="16.85546875" style="28" customWidth="1"/>
    <col min="32" max="32" width="7.7109375" style="28" customWidth="1"/>
    <col min="33" max="33" width="15.85546875" style="28" customWidth="1"/>
    <col min="34" max="34" width="30.42578125" style="60" customWidth="1"/>
    <col min="35" max="35" width="32.28515625" style="28" customWidth="1"/>
    <col min="36" max="36" width="18" style="28" customWidth="1"/>
    <col min="37" max="37" width="20.7109375" style="28" customWidth="1"/>
    <col min="38" max="38" width="45.85546875" style="100" customWidth="1"/>
    <col min="39" max="39" width="15.42578125" style="32" customWidth="1"/>
    <col min="40" max="40" width="10.85546875" style="32" customWidth="1"/>
    <col min="41" max="41" width="19" style="32" customWidth="1"/>
    <col min="42" max="42" width="20.42578125" style="126" customWidth="1"/>
    <col min="43" max="43" width="18.42578125" style="104" customWidth="1"/>
    <col min="44" max="44" width="16" style="32" customWidth="1"/>
    <col min="45" max="45" width="19.42578125" style="32" customWidth="1"/>
    <col min="46" max="46" width="24.7109375" style="28" customWidth="1"/>
    <col min="47" max="47" width="14.28515625" style="104" customWidth="1"/>
    <col min="48" max="48" width="15.28515625" style="104" customWidth="1"/>
    <col min="49" max="49" width="14.42578125" style="104" customWidth="1"/>
    <col min="50" max="50" width="18.7109375" style="104" customWidth="1"/>
    <col min="51" max="51" width="14.85546875" style="32" customWidth="1"/>
    <col min="52" max="52" width="22.42578125" style="104" customWidth="1"/>
    <col min="53" max="53" width="17.7109375" style="104" customWidth="1"/>
    <col min="54" max="54" width="21.140625" style="108" customWidth="1"/>
    <col min="55" max="55" width="18.42578125" style="108" customWidth="1"/>
    <col min="56" max="56" width="23" style="108" customWidth="1"/>
    <col min="57" max="57" width="55" style="104" customWidth="1"/>
    <col min="58" max="58" width="52.140625" style="104" customWidth="1"/>
    <col min="59" max="16384" width="10.85546875" style="28"/>
  </cols>
  <sheetData>
    <row r="1" spans="1:143" s="33" customFormat="1" ht="37.5" customHeight="1">
      <c r="A1" s="136"/>
      <c r="B1" s="671" t="s">
        <v>0</v>
      </c>
      <c r="C1" s="671"/>
      <c r="D1" s="671"/>
      <c r="E1" s="672" t="s">
        <v>1794</v>
      </c>
      <c r="F1" s="673"/>
      <c r="G1" s="688" t="s">
        <v>1</v>
      </c>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c r="AW1" s="689"/>
      <c r="AX1" s="689"/>
      <c r="AY1" s="689"/>
      <c r="AZ1" s="689"/>
      <c r="BA1" s="689"/>
      <c r="BB1" s="689"/>
      <c r="BC1" s="689"/>
      <c r="BD1" s="689"/>
      <c r="BE1" s="689"/>
      <c r="BF1" s="98"/>
    </row>
    <row r="2" spans="1:143" s="33" customFormat="1" ht="17.25" customHeight="1">
      <c r="A2" s="136"/>
      <c r="B2" s="671" t="s">
        <v>2</v>
      </c>
      <c r="C2" s="671"/>
      <c r="D2" s="671"/>
      <c r="E2" s="674" t="s">
        <v>1766</v>
      </c>
      <c r="F2" s="670"/>
      <c r="G2" s="93"/>
      <c r="H2" s="92"/>
      <c r="I2" s="92"/>
      <c r="J2" s="667"/>
      <c r="K2" s="667"/>
      <c r="L2" s="667"/>
      <c r="M2" s="92"/>
      <c r="N2" s="92"/>
      <c r="O2" s="92"/>
      <c r="P2" s="92"/>
      <c r="Q2" s="92"/>
      <c r="R2" s="92"/>
      <c r="S2" s="92"/>
      <c r="T2" s="92"/>
      <c r="U2" s="92"/>
      <c r="V2" s="92"/>
      <c r="W2" s="92"/>
      <c r="X2" s="92"/>
      <c r="Y2" s="92"/>
      <c r="Z2" s="92"/>
      <c r="AA2" s="92"/>
      <c r="AB2" s="92"/>
      <c r="AC2" s="92"/>
      <c r="AD2" s="92"/>
      <c r="AE2" s="92"/>
      <c r="AF2" s="92"/>
      <c r="AG2" s="92"/>
      <c r="AH2" s="92"/>
      <c r="AI2" s="92"/>
      <c r="AJ2" s="92"/>
      <c r="AK2" s="92"/>
      <c r="AL2" s="60"/>
      <c r="AM2" s="53"/>
      <c r="AN2" s="28"/>
      <c r="AO2" s="28"/>
      <c r="AP2" s="60"/>
      <c r="AQ2" s="32"/>
      <c r="AR2" s="28"/>
      <c r="AU2" s="122"/>
      <c r="AV2" s="122"/>
      <c r="AW2" s="122"/>
      <c r="AX2" s="98"/>
      <c r="AZ2" s="122"/>
      <c r="BA2" s="122"/>
      <c r="BB2" s="106"/>
      <c r="BC2" s="129"/>
      <c r="BD2" s="106"/>
      <c r="BE2" s="119"/>
      <c r="BF2" s="98"/>
    </row>
    <row r="3" spans="1:143" s="33" customFormat="1" ht="29.25" customHeight="1">
      <c r="A3" s="136"/>
      <c r="B3" s="671" t="s">
        <v>3</v>
      </c>
      <c r="C3" s="671"/>
      <c r="D3" s="671"/>
      <c r="E3" s="674" t="s">
        <v>1767</v>
      </c>
      <c r="F3" s="670"/>
      <c r="G3" s="93"/>
      <c r="H3" s="92"/>
      <c r="I3" s="92"/>
      <c r="J3" s="667"/>
      <c r="K3" s="667"/>
      <c r="L3" s="667"/>
      <c r="M3" s="92"/>
      <c r="N3" s="92"/>
      <c r="O3" s="92"/>
      <c r="P3" s="92"/>
      <c r="Q3" s="92"/>
      <c r="R3" s="92"/>
      <c r="S3" s="92"/>
      <c r="T3" s="92"/>
      <c r="U3" s="92"/>
      <c r="V3" s="92"/>
      <c r="W3" s="92"/>
      <c r="X3" s="92"/>
      <c r="Y3" s="92"/>
      <c r="Z3" s="92"/>
      <c r="AA3" s="92"/>
      <c r="AB3" s="92"/>
      <c r="AC3" s="92"/>
      <c r="AD3" s="92"/>
      <c r="AE3" s="92"/>
      <c r="AF3" s="92"/>
      <c r="AG3" s="92"/>
      <c r="AH3" s="92"/>
      <c r="AI3" s="92"/>
      <c r="AJ3" s="92"/>
      <c r="AK3" s="92"/>
      <c r="AL3" s="60"/>
      <c r="AM3" s="53"/>
      <c r="AN3" s="28"/>
      <c r="AO3" s="28"/>
      <c r="AP3" s="60"/>
      <c r="AQ3" s="32"/>
      <c r="AR3" s="28"/>
      <c r="AU3" s="122"/>
      <c r="AV3" s="122"/>
      <c r="AW3" s="122"/>
      <c r="AX3" s="98"/>
      <c r="AZ3" s="122"/>
      <c r="BA3" s="122"/>
      <c r="BB3" s="106"/>
      <c r="BC3" s="129"/>
      <c r="BD3" s="106"/>
      <c r="BE3" s="119"/>
      <c r="BF3" s="98"/>
    </row>
    <row r="4" spans="1:143" s="33" customFormat="1" ht="24" customHeight="1">
      <c r="A4" s="136"/>
      <c r="B4" s="671" t="s">
        <v>4</v>
      </c>
      <c r="C4" s="671"/>
      <c r="D4" s="671"/>
      <c r="E4" s="669">
        <v>44258</v>
      </c>
      <c r="F4" s="670"/>
      <c r="G4" s="93"/>
      <c r="H4" s="92"/>
      <c r="I4" s="92"/>
      <c r="J4" s="667"/>
      <c r="K4" s="667"/>
      <c r="L4" s="667"/>
      <c r="M4" s="92"/>
      <c r="N4" s="92"/>
      <c r="O4" s="92"/>
      <c r="P4" s="92"/>
      <c r="Q4" s="92"/>
      <c r="R4" s="92"/>
      <c r="S4" s="92"/>
      <c r="T4" s="92"/>
      <c r="U4" s="92"/>
      <c r="V4" s="92"/>
      <c r="W4" s="92"/>
      <c r="X4" s="92"/>
      <c r="Y4" s="92"/>
      <c r="Z4" s="92"/>
      <c r="AA4" s="92"/>
      <c r="AB4" s="92"/>
      <c r="AC4" s="92"/>
      <c r="AD4" s="92"/>
      <c r="AE4" s="92"/>
      <c r="AF4" s="92"/>
      <c r="AG4" s="92"/>
      <c r="AH4" s="92"/>
      <c r="AI4" s="92"/>
      <c r="AJ4" s="92"/>
      <c r="AK4" s="92"/>
      <c r="AL4" s="60"/>
      <c r="AM4" s="53"/>
      <c r="AN4" s="28"/>
      <c r="AO4" s="28"/>
      <c r="AP4" s="60"/>
      <c r="AQ4" s="32"/>
      <c r="AR4" s="28"/>
      <c r="AU4" s="122"/>
      <c r="AV4" s="122"/>
      <c r="AW4" s="122"/>
      <c r="AX4" s="98"/>
      <c r="AZ4" s="122"/>
      <c r="BA4" s="122"/>
      <c r="BB4" s="106"/>
      <c r="BC4" s="129"/>
      <c r="BD4" s="106"/>
      <c r="BE4" s="119"/>
      <c r="BF4" s="98"/>
    </row>
    <row r="5" spans="1:143" s="33" customFormat="1" ht="16.5" customHeight="1" thickBot="1">
      <c r="A5" s="136"/>
      <c r="B5" s="133"/>
      <c r="C5" s="133"/>
      <c r="D5" s="125"/>
      <c r="E5" s="46"/>
      <c r="F5" s="47"/>
      <c r="G5" s="94"/>
      <c r="H5" s="95"/>
      <c r="I5" s="95"/>
      <c r="J5" s="668"/>
      <c r="K5" s="668"/>
      <c r="L5" s="668"/>
      <c r="M5" s="95"/>
      <c r="N5" s="95"/>
      <c r="O5" s="95"/>
      <c r="P5" s="95"/>
      <c r="Q5" s="95"/>
      <c r="R5" s="95"/>
      <c r="S5" s="95"/>
      <c r="T5" s="95"/>
      <c r="U5" s="95"/>
      <c r="V5" s="95"/>
      <c r="W5" s="95"/>
      <c r="X5" s="95"/>
      <c r="Y5" s="95"/>
      <c r="Z5" s="95"/>
      <c r="AA5" s="95"/>
      <c r="AB5" s="95"/>
      <c r="AC5" s="95"/>
      <c r="AD5" s="95"/>
      <c r="AE5" s="95"/>
      <c r="AF5" s="95"/>
      <c r="AG5" s="95"/>
      <c r="AH5" s="95"/>
      <c r="AI5" s="95"/>
      <c r="AJ5" s="95"/>
      <c r="AK5" s="95"/>
      <c r="AL5" s="60"/>
      <c r="AM5" s="53"/>
      <c r="AN5" s="28"/>
      <c r="AO5" s="28"/>
      <c r="AP5" s="60"/>
      <c r="AQ5" s="32"/>
      <c r="AR5" s="28"/>
      <c r="AU5" s="122"/>
      <c r="AV5" s="122"/>
      <c r="AW5" s="122"/>
      <c r="AX5" s="98"/>
      <c r="AZ5" s="122"/>
      <c r="BA5" s="122"/>
      <c r="BB5" s="106"/>
      <c r="BC5" s="129"/>
      <c r="BD5" s="106"/>
      <c r="BE5" s="119"/>
      <c r="BF5" s="98"/>
    </row>
    <row r="6" spans="1:143" s="11" customFormat="1" ht="15">
      <c r="A6" s="136"/>
      <c r="B6" s="701" t="s">
        <v>5</v>
      </c>
      <c r="C6" s="702"/>
      <c r="D6" s="702"/>
      <c r="E6" s="702"/>
      <c r="F6" s="702"/>
      <c r="G6" s="702"/>
      <c r="H6" s="702"/>
      <c r="I6" s="702"/>
      <c r="J6" s="703"/>
      <c r="K6" s="703"/>
      <c r="L6" s="703"/>
      <c r="M6" s="702"/>
      <c r="N6" s="702"/>
      <c r="O6" s="702"/>
      <c r="P6" s="702"/>
      <c r="Q6" s="702"/>
      <c r="R6" s="702"/>
      <c r="S6" s="702"/>
      <c r="T6" s="702"/>
      <c r="U6" s="702"/>
      <c r="V6" s="702"/>
      <c r="W6" s="702"/>
      <c r="X6" s="702"/>
      <c r="Y6" s="702"/>
      <c r="Z6" s="702"/>
      <c r="AA6" s="702"/>
      <c r="AB6" s="134"/>
      <c r="AC6" s="719" t="s">
        <v>6</v>
      </c>
      <c r="AD6" s="720"/>
      <c r="AE6" s="721"/>
      <c r="AF6" s="690" t="s">
        <v>7</v>
      </c>
      <c r="AG6" s="691"/>
      <c r="AH6" s="691"/>
      <c r="AI6" s="691"/>
      <c r="AJ6" s="691"/>
      <c r="AK6" s="691"/>
      <c r="AL6" s="725" t="s">
        <v>8</v>
      </c>
      <c r="AM6" s="726"/>
      <c r="AN6" s="726"/>
      <c r="AO6" s="726"/>
      <c r="AP6" s="726"/>
      <c r="AQ6" s="726"/>
      <c r="AR6" s="726"/>
      <c r="AS6" s="726"/>
      <c r="AT6" s="726"/>
      <c r="AU6" s="726"/>
      <c r="AV6" s="726"/>
      <c r="AW6" s="726"/>
      <c r="AX6" s="726"/>
      <c r="AY6" s="726"/>
      <c r="AZ6" s="726"/>
      <c r="BA6" s="726"/>
      <c r="BB6" s="726"/>
      <c r="BC6" s="726"/>
      <c r="BD6" s="726"/>
      <c r="BE6" s="727"/>
      <c r="BF6" s="675" t="s">
        <v>9</v>
      </c>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row>
    <row r="7" spans="1:143" s="11" customFormat="1" ht="15">
      <c r="A7" s="136"/>
      <c r="B7" s="704"/>
      <c r="C7" s="705"/>
      <c r="D7" s="705"/>
      <c r="E7" s="705"/>
      <c r="F7" s="705"/>
      <c r="G7" s="705"/>
      <c r="H7" s="705"/>
      <c r="I7" s="705"/>
      <c r="J7" s="706"/>
      <c r="K7" s="706"/>
      <c r="L7" s="706"/>
      <c r="M7" s="705"/>
      <c r="N7" s="705"/>
      <c r="O7" s="705"/>
      <c r="P7" s="705"/>
      <c r="Q7" s="705"/>
      <c r="R7" s="705"/>
      <c r="S7" s="705"/>
      <c r="T7" s="705"/>
      <c r="U7" s="705"/>
      <c r="V7" s="705"/>
      <c r="W7" s="705"/>
      <c r="X7" s="705"/>
      <c r="Y7" s="705"/>
      <c r="Z7" s="705"/>
      <c r="AA7" s="705"/>
      <c r="AB7" s="135"/>
      <c r="AC7" s="722"/>
      <c r="AD7" s="723"/>
      <c r="AE7" s="724"/>
      <c r="AF7" s="692"/>
      <c r="AG7" s="693"/>
      <c r="AH7" s="693"/>
      <c r="AI7" s="693"/>
      <c r="AJ7" s="693"/>
      <c r="AK7" s="693"/>
      <c r="AL7" s="728"/>
      <c r="AM7" s="729"/>
      <c r="AN7" s="729"/>
      <c r="AO7" s="729"/>
      <c r="AP7" s="729"/>
      <c r="AQ7" s="729"/>
      <c r="AR7" s="729"/>
      <c r="AS7" s="729"/>
      <c r="AT7" s="729"/>
      <c r="AU7" s="729"/>
      <c r="AV7" s="729"/>
      <c r="AW7" s="729"/>
      <c r="AX7" s="729"/>
      <c r="AY7" s="729"/>
      <c r="AZ7" s="729"/>
      <c r="BA7" s="729"/>
      <c r="BB7" s="729"/>
      <c r="BC7" s="729"/>
      <c r="BD7" s="729"/>
      <c r="BE7" s="730"/>
      <c r="BF7" s="675"/>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row>
    <row r="8" spans="1:143" s="11" customFormat="1" ht="51" customHeight="1" thickBot="1">
      <c r="A8" s="136"/>
      <c r="B8" s="714" t="s">
        <v>10</v>
      </c>
      <c r="C8" s="715"/>
      <c r="D8" s="716"/>
      <c r="E8" s="696" t="s">
        <v>11</v>
      </c>
      <c r="F8" s="697"/>
      <c r="G8" s="694" t="s">
        <v>12</v>
      </c>
      <c r="H8" s="694"/>
      <c r="I8" s="694"/>
      <c r="J8" s="695"/>
      <c r="K8" s="695"/>
      <c r="L8" s="695"/>
      <c r="M8" s="712" t="s">
        <v>13</v>
      </c>
      <c r="N8" s="713"/>
      <c r="O8" s="698" t="s">
        <v>14</v>
      </c>
      <c r="P8" s="699"/>
      <c r="Q8" s="699"/>
      <c r="R8" s="699"/>
      <c r="S8" s="699"/>
      <c r="T8" s="700"/>
      <c r="U8" s="696" t="s">
        <v>15</v>
      </c>
      <c r="V8" s="717"/>
      <c r="W8" s="717"/>
      <c r="X8" s="717"/>
      <c r="Y8" s="717"/>
      <c r="Z8" s="717"/>
      <c r="AA8" s="717"/>
      <c r="AB8" s="718"/>
      <c r="AC8" s="707"/>
      <c r="AD8" s="708"/>
      <c r="AE8" s="709"/>
      <c r="AF8" s="710" t="s">
        <v>16</v>
      </c>
      <c r="AG8" s="711"/>
      <c r="AH8" s="711"/>
      <c r="AI8" s="711"/>
      <c r="AJ8" s="711"/>
      <c r="AK8" s="711"/>
      <c r="AL8" s="677" t="s">
        <v>8</v>
      </c>
      <c r="AM8" s="678"/>
      <c r="AN8" s="679" t="s">
        <v>17</v>
      </c>
      <c r="AO8" s="680"/>
      <c r="AP8" s="681" t="s">
        <v>18</v>
      </c>
      <c r="AQ8" s="682"/>
      <c r="AR8" s="683"/>
      <c r="AS8" s="681" t="s">
        <v>19</v>
      </c>
      <c r="AT8" s="683"/>
      <c r="AU8" s="684" t="s">
        <v>20</v>
      </c>
      <c r="AV8" s="685"/>
      <c r="AW8" s="685"/>
      <c r="AX8" s="686"/>
      <c r="AY8" s="687" t="s">
        <v>21</v>
      </c>
      <c r="AZ8" s="687"/>
      <c r="BA8" s="687"/>
      <c r="BB8" s="687"/>
      <c r="BC8" s="687"/>
      <c r="BD8" s="687"/>
      <c r="BE8" s="687"/>
      <c r="BF8" s="675"/>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row>
    <row r="9" spans="1:143" s="11" customFormat="1" ht="66" customHeight="1" thickBot="1">
      <c r="A9" s="55" t="s">
        <v>22</v>
      </c>
      <c r="B9" s="55" t="s">
        <v>23</v>
      </c>
      <c r="C9" s="24" t="s">
        <v>24</v>
      </c>
      <c r="D9" s="24" t="s">
        <v>25</v>
      </c>
      <c r="E9" s="24" t="s">
        <v>26</v>
      </c>
      <c r="F9" s="24" t="s">
        <v>27</v>
      </c>
      <c r="G9" s="24" t="s">
        <v>28</v>
      </c>
      <c r="H9" s="24" t="s">
        <v>29</v>
      </c>
      <c r="I9" s="24" t="s">
        <v>30</v>
      </c>
      <c r="J9" s="24" t="s">
        <v>31</v>
      </c>
      <c r="K9" s="24" t="s">
        <v>32</v>
      </c>
      <c r="L9" s="24" t="s">
        <v>33</v>
      </c>
      <c r="M9" s="24" t="s">
        <v>34</v>
      </c>
      <c r="N9" s="24" t="s">
        <v>35</v>
      </c>
      <c r="O9" s="43" t="s">
        <v>36</v>
      </c>
      <c r="P9" s="43" t="s">
        <v>37</v>
      </c>
      <c r="Q9" s="24" t="s">
        <v>38</v>
      </c>
      <c r="R9" s="24" t="s">
        <v>39</v>
      </c>
      <c r="S9" s="24" t="s">
        <v>40</v>
      </c>
      <c r="T9" s="24" t="s">
        <v>41</v>
      </c>
      <c r="U9" s="24" t="s">
        <v>42</v>
      </c>
      <c r="V9" s="22" t="s">
        <v>43</v>
      </c>
      <c r="W9" s="24" t="s">
        <v>44</v>
      </c>
      <c r="X9" s="22" t="s">
        <v>45</v>
      </c>
      <c r="Y9" s="59" t="s">
        <v>46</v>
      </c>
      <c r="Z9" s="22" t="s">
        <v>47</v>
      </c>
      <c r="AA9" s="24" t="s">
        <v>48</v>
      </c>
      <c r="AB9" s="22" t="s">
        <v>49</v>
      </c>
      <c r="AC9" s="25" t="s">
        <v>50</v>
      </c>
      <c r="AD9" s="26" t="s">
        <v>51</v>
      </c>
      <c r="AE9" s="27" t="s">
        <v>52</v>
      </c>
      <c r="AF9" s="23" t="s">
        <v>53</v>
      </c>
      <c r="AG9" s="24" t="s">
        <v>54</v>
      </c>
      <c r="AH9" s="24" t="s">
        <v>55</v>
      </c>
      <c r="AI9" s="24" t="s">
        <v>56</v>
      </c>
      <c r="AJ9" s="24" t="s">
        <v>57</v>
      </c>
      <c r="AK9" s="24" t="s">
        <v>58</v>
      </c>
      <c r="AL9" s="137" t="s">
        <v>59</v>
      </c>
      <c r="AM9" s="138" t="s">
        <v>60</v>
      </c>
      <c r="AN9" s="138" t="s">
        <v>34</v>
      </c>
      <c r="AO9" s="138" t="s">
        <v>61</v>
      </c>
      <c r="AP9" s="138" t="s">
        <v>62</v>
      </c>
      <c r="AQ9" s="138" t="s">
        <v>63</v>
      </c>
      <c r="AR9" s="138" t="s">
        <v>64</v>
      </c>
      <c r="AS9" s="138" t="s">
        <v>65</v>
      </c>
      <c r="AT9" s="139" t="s">
        <v>66</v>
      </c>
      <c r="AU9" s="138" t="s">
        <v>67</v>
      </c>
      <c r="AV9" s="138" t="s">
        <v>68</v>
      </c>
      <c r="AW9" s="138" t="s">
        <v>69</v>
      </c>
      <c r="AX9" s="138" t="s">
        <v>70</v>
      </c>
      <c r="AY9" s="140" t="s">
        <v>53</v>
      </c>
      <c r="AZ9" s="140" t="s">
        <v>54</v>
      </c>
      <c r="BA9" s="140" t="s">
        <v>71</v>
      </c>
      <c r="BB9" s="140" t="s">
        <v>72</v>
      </c>
      <c r="BC9" s="140" t="s">
        <v>57</v>
      </c>
      <c r="BD9" s="141" t="s">
        <v>73</v>
      </c>
      <c r="BE9" s="140" t="s">
        <v>74</v>
      </c>
      <c r="BF9" s="676"/>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row>
    <row r="10" spans="1:143" s="58" customFormat="1" ht="42.75" customHeight="1">
      <c r="A10" s="142" t="s">
        <v>75</v>
      </c>
      <c r="B10" s="143" t="s">
        <v>76</v>
      </c>
      <c r="C10" s="144" t="s">
        <v>77</v>
      </c>
      <c r="D10" s="144" t="s">
        <v>78</v>
      </c>
      <c r="E10" s="144" t="s">
        <v>79</v>
      </c>
      <c r="F10" s="145">
        <v>0.91</v>
      </c>
      <c r="G10" s="145" t="s">
        <v>80</v>
      </c>
      <c r="H10" s="145" t="s">
        <v>81</v>
      </c>
      <c r="I10" s="145" t="s">
        <v>82</v>
      </c>
      <c r="J10" s="145" t="s">
        <v>83</v>
      </c>
      <c r="K10" s="146">
        <v>3203285629</v>
      </c>
      <c r="L10" s="145" t="s">
        <v>84</v>
      </c>
      <c r="M10" s="147">
        <v>42795</v>
      </c>
      <c r="N10" s="147">
        <v>43100</v>
      </c>
      <c r="O10" s="144" t="s">
        <v>85</v>
      </c>
      <c r="P10" s="144" t="s">
        <v>86</v>
      </c>
      <c r="Q10" s="148">
        <v>1</v>
      </c>
      <c r="R10" s="148" t="s">
        <v>87</v>
      </c>
      <c r="S10" s="148" t="s">
        <v>87</v>
      </c>
      <c r="T10" s="148" t="s">
        <v>87</v>
      </c>
      <c r="U10" s="149">
        <v>1</v>
      </c>
      <c r="V10" s="148">
        <v>1</v>
      </c>
      <c r="W10" s="148" t="s">
        <v>87</v>
      </c>
      <c r="X10" s="148" t="s">
        <v>87</v>
      </c>
      <c r="Y10" s="148" t="s">
        <v>87</v>
      </c>
      <c r="Z10" s="148" t="s">
        <v>87</v>
      </c>
      <c r="AA10" s="148" t="s">
        <v>87</v>
      </c>
      <c r="AB10" s="148" t="s">
        <v>87</v>
      </c>
      <c r="AC10" s="150" t="s">
        <v>88</v>
      </c>
      <c r="AD10" s="150" t="s">
        <v>89</v>
      </c>
      <c r="AE10" s="150" t="s">
        <v>90</v>
      </c>
      <c r="AF10" s="145">
        <v>1067</v>
      </c>
      <c r="AG10" s="144" t="s">
        <v>91</v>
      </c>
      <c r="AH10" s="144" t="s">
        <v>92</v>
      </c>
      <c r="AI10" s="151">
        <v>2703000000</v>
      </c>
      <c r="AJ10" s="145" t="s">
        <v>93</v>
      </c>
      <c r="AK10" s="145" t="s">
        <v>93</v>
      </c>
      <c r="AL10" s="192" t="s">
        <v>87</v>
      </c>
      <c r="AM10" s="152">
        <v>0</v>
      </c>
      <c r="AN10" s="145" t="s">
        <v>93</v>
      </c>
      <c r="AO10" s="145" t="s">
        <v>93</v>
      </c>
      <c r="AP10" s="145" t="s">
        <v>93</v>
      </c>
      <c r="AQ10" s="145" t="s">
        <v>93</v>
      </c>
      <c r="AR10" s="145" t="s">
        <v>93</v>
      </c>
      <c r="AS10" s="145" t="s">
        <v>93</v>
      </c>
      <c r="AT10" s="145" t="s">
        <v>93</v>
      </c>
      <c r="AU10" s="153" t="s">
        <v>93</v>
      </c>
      <c r="AV10" s="153" t="s">
        <v>93</v>
      </c>
      <c r="AW10" s="153" t="s">
        <v>93</v>
      </c>
      <c r="AX10" s="153" t="s">
        <v>93</v>
      </c>
      <c r="AY10" s="145" t="s">
        <v>93</v>
      </c>
      <c r="AZ10" s="153" t="s">
        <v>93</v>
      </c>
      <c r="BA10" s="153" t="s">
        <v>93</v>
      </c>
      <c r="BB10" s="154" t="s">
        <v>93</v>
      </c>
      <c r="BC10" s="154" t="s">
        <v>93</v>
      </c>
      <c r="BD10" s="155" t="s">
        <v>87</v>
      </c>
      <c r="BE10" s="156" t="s">
        <v>87</v>
      </c>
      <c r="BF10" s="157" t="s">
        <v>87</v>
      </c>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8"/>
      <c r="EG10" s="158"/>
      <c r="EH10" s="158"/>
      <c r="EI10" s="158"/>
      <c r="EJ10" s="158"/>
      <c r="EK10" s="158"/>
      <c r="EL10" s="158"/>
      <c r="EM10" s="158"/>
    </row>
    <row r="11" spans="1:143" s="66" customFormat="1" ht="60" customHeight="1">
      <c r="A11" s="159" t="s">
        <v>94</v>
      </c>
      <c r="B11" s="160" t="s">
        <v>76</v>
      </c>
      <c r="C11" s="161" t="s">
        <v>95</v>
      </c>
      <c r="D11" s="161" t="s">
        <v>96</v>
      </c>
      <c r="E11" s="161" t="s">
        <v>97</v>
      </c>
      <c r="F11" s="162">
        <v>0.69</v>
      </c>
      <c r="G11" s="162" t="s">
        <v>98</v>
      </c>
      <c r="H11" s="162" t="s">
        <v>99</v>
      </c>
      <c r="I11" s="162" t="s">
        <v>82</v>
      </c>
      <c r="J11" s="162" t="s">
        <v>100</v>
      </c>
      <c r="K11" s="162">
        <v>3159286978</v>
      </c>
      <c r="L11" s="163" t="s">
        <v>101</v>
      </c>
      <c r="M11" s="164">
        <v>43101</v>
      </c>
      <c r="N11" s="164">
        <v>43981</v>
      </c>
      <c r="O11" s="161" t="s">
        <v>102</v>
      </c>
      <c r="P11" s="165" t="s">
        <v>103</v>
      </c>
      <c r="Q11" s="166" t="s">
        <v>104</v>
      </c>
      <c r="R11" s="166">
        <v>0.4</v>
      </c>
      <c r="S11" s="166">
        <v>0.3</v>
      </c>
      <c r="T11" s="166">
        <v>0.3</v>
      </c>
      <c r="U11" s="166" t="s">
        <v>104</v>
      </c>
      <c r="V11" s="166" t="s">
        <v>104</v>
      </c>
      <c r="W11" s="166">
        <v>0.5</v>
      </c>
      <c r="X11" s="166">
        <v>1.25</v>
      </c>
      <c r="Y11" s="166">
        <v>0.3</v>
      </c>
      <c r="Z11" s="167">
        <v>1</v>
      </c>
      <c r="AA11" s="148">
        <v>0.15</v>
      </c>
      <c r="AB11" s="148">
        <v>0.5</v>
      </c>
      <c r="AC11" s="161" t="s">
        <v>105</v>
      </c>
      <c r="AD11" s="161" t="s">
        <v>106</v>
      </c>
      <c r="AE11" s="161"/>
      <c r="AF11" s="162">
        <v>1108</v>
      </c>
      <c r="AG11" s="162" t="s">
        <v>107</v>
      </c>
      <c r="AH11" s="165" t="s">
        <v>108</v>
      </c>
      <c r="AI11" s="168">
        <v>60635373370</v>
      </c>
      <c r="AJ11" s="162" t="s">
        <v>104</v>
      </c>
      <c r="AK11" s="162" t="s">
        <v>104</v>
      </c>
      <c r="AL11" s="169" t="s">
        <v>109</v>
      </c>
      <c r="AM11" s="152">
        <v>0.02</v>
      </c>
      <c r="AN11" s="170">
        <v>43983</v>
      </c>
      <c r="AO11" s="170">
        <v>44196</v>
      </c>
      <c r="AP11" s="171" t="s">
        <v>110</v>
      </c>
      <c r="AQ11" s="172" t="s">
        <v>111</v>
      </c>
      <c r="AR11" s="171">
        <v>0.5</v>
      </c>
      <c r="AS11" s="171">
        <v>0.5</v>
      </c>
      <c r="AT11" s="171">
        <f>AS11/AR11</f>
        <v>1</v>
      </c>
      <c r="AU11" s="173" t="s">
        <v>112</v>
      </c>
      <c r="AV11" s="173" t="s">
        <v>113</v>
      </c>
      <c r="AW11" s="173" t="s">
        <v>114</v>
      </c>
      <c r="AX11" s="174" t="s">
        <v>115</v>
      </c>
      <c r="AY11" s="175">
        <v>7757</v>
      </c>
      <c r="AZ11" s="173" t="s">
        <v>116</v>
      </c>
      <c r="BA11" s="173" t="s">
        <v>117</v>
      </c>
      <c r="BB11" s="176">
        <v>158246500</v>
      </c>
      <c r="BC11" s="155" t="s">
        <v>87</v>
      </c>
      <c r="BD11" s="155" t="s">
        <v>87</v>
      </c>
      <c r="BE11" s="177" t="s">
        <v>118</v>
      </c>
      <c r="BF11" s="597" t="s">
        <v>1759</v>
      </c>
      <c r="BG11" s="180"/>
      <c r="BH11" s="180"/>
      <c r="BI11" s="180"/>
      <c r="BJ11" s="180"/>
      <c r="BK11" s="180"/>
      <c r="BL11" s="180"/>
      <c r="BM11" s="180"/>
      <c r="BN11" s="180"/>
      <c r="BO11" s="180"/>
      <c r="BP11" s="180"/>
      <c r="BQ11" s="180"/>
      <c r="BR11" s="180"/>
      <c r="BS11" s="180"/>
      <c r="BT11" s="180"/>
      <c r="BU11" s="180"/>
      <c r="BV11" s="180"/>
      <c r="BW11" s="180"/>
      <c r="BX11" s="180"/>
      <c r="BY11" s="180"/>
      <c r="BZ11" s="180"/>
      <c r="CA11" s="180"/>
      <c r="CB11" s="180"/>
      <c r="CC11" s="180"/>
      <c r="CD11" s="180"/>
      <c r="CE11" s="180"/>
      <c r="CF11" s="180"/>
      <c r="CG11" s="180"/>
      <c r="CH11" s="180"/>
      <c r="CI11" s="180"/>
      <c r="CJ11" s="180"/>
      <c r="CK11" s="180"/>
      <c r="CL11" s="180"/>
      <c r="CM11" s="180"/>
      <c r="CN11" s="180"/>
      <c r="CO11" s="180"/>
      <c r="CP11" s="180"/>
      <c r="CQ11" s="180"/>
      <c r="CR11" s="180"/>
      <c r="CS11" s="180"/>
      <c r="CT11" s="180"/>
      <c r="CU11" s="180"/>
      <c r="CV11" s="180"/>
      <c r="CW11" s="180"/>
      <c r="CX11" s="180"/>
      <c r="CY11" s="180"/>
      <c r="CZ11" s="180"/>
      <c r="DA11" s="180"/>
      <c r="DB11" s="180"/>
      <c r="DC11" s="180"/>
      <c r="DD11" s="180"/>
      <c r="DE11" s="180"/>
      <c r="DF11" s="180"/>
      <c r="DG11" s="180"/>
      <c r="DH11" s="180"/>
      <c r="DI11" s="180"/>
      <c r="DJ11" s="180"/>
      <c r="DK11" s="180"/>
      <c r="DL11" s="180"/>
      <c r="DM11" s="180"/>
      <c r="DN11" s="180"/>
      <c r="DO11" s="180"/>
      <c r="DP11" s="180"/>
      <c r="DQ11" s="180"/>
      <c r="DR11" s="180"/>
      <c r="DS11" s="180"/>
      <c r="DT11" s="180"/>
      <c r="DU11" s="180"/>
      <c r="DV11" s="180"/>
      <c r="DW11" s="180"/>
      <c r="DX11" s="180"/>
      <c r="DY11" s="180"/>
      <c r="DZ11" s="180"/>
      <c r="EA11" s="180"/>
      <c r="EB11" s="180"/>
      <c r="EC11" s="180"/>
      <c r="ED11" s="180"/>
      <c r="EE11" s="180"/>
      <c r="EF11" s="180"/>
      <c r="EG11" s="180"/>
      <c r="EH11" s="180"/>
      <c r="EI11" s="180"/>
      <c r="EJ11" s="180"/>
      <c r="EK11" s="180"/>
      <c r="EL11" s="180"/>
      <c r="EM11" s="180"/>
    </row>
    <row r="12" spans="1:143" s="66" customFormat="1" ht="60" customHeight="1">
      <c r="A12" s="159" t="s">
        <v>119</v>
      </c>
      <c r="B12" s="160" t="s">
        <v>76</v>
      </c>
      <c r="C12" s="161" t="s">
        <v>120</v>
      </c>
      <c r="D12" s="161" t="s">
        <v>121</v>
      </c>
      <c r="E12" s="165" t="s">
        <v>122</v>
      </c>
      <c r="F12" s="162">
        <v>0.69</v>
      </c>
      <c r="G12" s="162" t="s">
        <v>98</v>
      </c>
      <c r="H12" s="162" t="s">
        <v>99</v>
      </c>
      <c r="I12" s="162" t="s">
        <v>82</v>
      </c>
      <c r="J12" s="162" t="s">
        <v>123</v>
      </c>
      <c r="K12" s="181">
        <v>3112161687</v>
      </c>
      <c r="L12" s="163" t="s">
        <v>124</v>
      </c>
      <c r="M12" s="164">
        <v>42522</v>
      </c>
      <c r="N12" s="164">
        <v>43981</v>
      </c>
      <c r="O12" s="161" t="s">
        <v>125</v>
      </c>
      <c r="P12" s="182" t="s">
        <v>126</v>
      </c>
      <c r="Q12" s="166">
        <v>1</v>
      </c>
      <c r="R12" s="166">
        <v>1</v>
      </c>
      <c r="S12" s="166">
        <v>1</v>
      </c>
      <c r="T12" s="166">
        <v>1</v>
      </c>
      <c r="U12" s="166">
        <v>1</v>
      </c>
      <c r="V12" s="166">
        <v>1</v>
      </c>
      <c r="W12" s="166">
        <v>1</v>
      </c>
      <c r="X12" s="166">
        <v>1</v>
      </c>
      <c r="Y12" s="166">
        <v>1</v>
      </c>
      <c r="Z12" s="166">
        <v>1</v>
      </c>
      <c r="AA12" s="183">
        <v>1</v>
      </c>
      <c r="AB12" s="183">
        <v>1</v>
      </c>
      <c r="AC12" s="161" t="s">
        <v>105</v>
      </c>
      <c r="AD12" s="161" t="s">
        <v>106</v>
      </c>
      <c r="AE12" s="161"/>
      <c r="AF12" s="162">
        <v>1101</v>
      </c>
      <c r="AG12" s="162" t="s">
        <v>127</v>
      </c>
      <c r="AH12" s="165" t="s">
        <v>128</v>
      </c>
      <c r="AI12" s="184">
        <v>4204693628</v>
      </c>
      <c r="AJ12" s="185" t="s">
        <v>82</v>
      </c>
      <c r="AK12" s="184" t="s">
        <v>129</v>
      </c>
      <c r="AL12" s="169" t="s">
        <v>130</v>
      </c>
      <c r="AM12" s="186">
        <v>1.4999999999999999E-2</v>
      </c>
      <c r="AN12" s="170">
        <v>43983</v>
      </c>
      <c r="AO12" s="170">
        <v>44196</v>
      </c>
      <c r="AP12" s="187" t="s">
        <v>131</v>
      </c>
      <c r="AQ12" s="153" t="s">
        <v>132</v>
      </c>
      <c r="AR12" s="171">
        <v>1</v>
      </c>
      <c r="AS12" s="188">
        <v>1</v>
      </c>
      <c r="AT12" s="171">
        <f>AS12/AR12</f>
        <v>1</v>
      </c>
      <c r="AU12" s="173" t="s">
        <v>112</v>
      </c>
      <c r="AV12" s="173" t="s">
        <v>133</v>
      </c>
      <c r="AW12" s="173" t="s">
        <v>134</v>
      </c>
      <c r="AX12" s="173" t="s">
        <v>135</v>
      </c>
      <c r="AY12" s="175">
        <v>7756</v>
      </c>
      <c r="AZ12" s="173" t="s">
        <v>136</v>
      </c>
      <c r="BA12" s="173" t="s">
        <v>137</v>
      </c>
      <c r="BB12" s="189">
        <v>8703977993</v>
      </c>
      <c r="BC12" s="155" t="s">
        <v>87</v>
      </c>
      <c r="BD12" s="656">
        <v>638267543</v>
      </c>
      <c r="BE12" s="191" t="s">
        <v>138</v>
      </c>
      <c r="BF12" s="594" t="s">
        <v>1788</v>
      </c>
      <c r="BG12" s="180"/>
      <c r="BH12" s="180"/>
      <c r="BI12" s="180"/>
      <c r="BJ12" s="180"/>
      <c r="BK12" s="180"/>
      <c r="BL12" s="180"/>
      <c r="BM12" s="180"/>
      <c r="BN12" s="180"/>
      <c r="BO12" s="180"/>
      <c r="BP12" s="180"/>
      <c r="BQ12" s="180"/>
      <c r="BR12" s="180"/>
      <c r="BS12" s="180"/>
      <c r="BT12" s="180"/>
      <c r="BU12" s="180"/>
      <c r="BV12" s="180"/>
      <c r="BW12" s="180"/>
      <c r="BX12" s="180"/>
      <c r="BY12" s="180"/>
      <c r="BZ12" s="180"/>
      <c r="CA12" s="180"/>
      <c r="CB12" s="180"/>
      <c r="CC12" s="180"/>
      <c r="CD12" s="180"/>
      <c r="CE12" s="180"/>
      <c r="CF12" s="180"/>
      <c r="CG12" s="180"/>
      <c r="CH12" s="180"/>
      <c r="CI12" s="180"/>
      <c r="CJ12" s="180"/>
      <c r="CK12" s="180"/>
      <c r="CL12" s="180"/>
      <c r="CM12" s="180"/>
      <c r="CN12" s="180"/>
      <c r="CO12" s="180"/>
      <c r="CP12" s="180"/>
      <c r="CQ12" s="180"/>
      <c r="CR12" s="180"/>
      <c r="CS12" s="180"/>
      <c r="CT12" s="180"/>
      <c r="CU12" s="180"/>
      <c r="CV12" s="180"/>
      <c r="CW12" s="180"/>
      <c r="CX12" s="180"/>
      <c r="CY12" s="180"/>
      <c r="CZ12" s="180"/>
      <c r="DA12" s="180"/>
      <c r="DB12" s="180"/>
      <c r="DC12" s="180"/>
      <c r="DD12" s="180"/>
      <c r="DE12" s="180"/>
      <c r="DF12" s="180"/>
      <c r="DG12" s="180"/>
      <c r="DH12" s="180"/>
      <c r="DI12" s="180"/>
      <c r="DJ12" s="180"/>
      <c r="DK12" s="180"/>
      <c r="DL12" s="180"/>
      <c r="DM12" s="180"/>
      <c r="DN12" s="180"/>
      <c r="DO12" s="180"/>
      <c r="DP12" s="180"/>
      <c r="DQ12" s="180"/>
      <c r="DR12" s="180"/>
      <c r="DS12" s="180"/>
      <c r="DT12" s="180"/>
      <c r="DU12" s="180"/>
      <c r="DV12" s="180"/>
      <c r="DW12" s="180"/>
      <c r="DX12" s="180"/>
      <c r="DY12" s="180"/>
      <c r="DZ12" s="180"/>
      <c r="EA12" s="180"/>
      <c r="EB12" s="180"/>
      <c r="EC12" s="180"/>
      <c r="ED12" s="180"/>
      <c r="EE12" s="180"/>
      <c r="EF12" s="180"/>
      <c r="EG12" s="180"/>
      <c r="EH12" s="180"/>
      <c r="EI12" s="180"/>
      <c r="EJ12" s="180"/>
      <c r="EK12" s="180"/>
      <c r="EL12" s="180"/>
      <c r="EM12" s="180"/>
    </row>
    <row r="13" spans="1:143" s="66" customFormat="1" ht="60" customHeight="1">
      <c r="A13" s="159" t="s">
        <v>139</v>
      </c>
      <c r="B13" s="160" t="s">
        <v>76</v>
      </c>
      <c r="C13" s="161" t="s">
        <v>120</v>
      </c>
      <c r="D13" s="161" t="s">
        <v>121</v>
      </c>
      <c r="E13" s="161" t="s">
        <v>140</v>
      </c>
      <c r="F13" s="162">
        <v>0.69</v>
      </c>
      <c r="G13" s="162" t="s">
        <v>98</v>
      </c>
      <c r="H13" s="162" t="s">
        <v>99</v>
      </c>
      <c r="I13" s="162" t="s">
        <v>82</v>
      </c>
      <c r="J13" s="162" t="s">
        <v>100</v>
      </c>
      <c r="K13" s="162">
        <v>3159286978</v>
      </c>
      <c r="L13" s="163" t="s">
        <v>101</v>
      </c>
      <c r="M13" s="164">
        <v>43101</v>
      </c>
      <c r="N13" s="164">
        <v>43981</v>
      </c>
      <c r="O13" s="161" t="s">
        <v>141</v>
      </c>
      <c r="P13" s="161" t="s">
        <v>142</v>
      </c>
      <c r="Q13" s="162" t="s">
        <v>87</v>
      </c>
      <c r="R13" s="193">
        <v>4</v>
      </c>
      <c r="S13" s="193">
        <v>4</v>
      </c>
      <c r="T13" s="193">
        <v>4</v>
      </c>
      <c r="U13" s="162" t="s">
        <v>87</v>
      </c>
      <c r="V13" s="166" t="s">
        <v>87</v>
      </c>
      <c r="W13" s="193">
        <v>4</v>
      </c>
      <c r="X13" s="166">
        <v>1</v>
      </c>
      <c r="Y13" s="193">
        <v>4</v>
      </c>
      <c r="Z13" s="166">
        <v>1</v>
      </c>
      <c r="AA13" s="145">
        <v>2</v>
      </c>
      <c r="AB13" s="148">
        <v>0.5</v>
      </c>
      <c r="AC13" s="161" t="s">
        <v>105</v>
      </c>
      <c r="AD13" s="161" t="s">
        <v>106</v>
      </c>
      <c r="AE13" s="161"/>
      <c r="AF13" s="162">
        <v>1108</v>
      </c>
      <c r="AG13" s="162" t="s">
        <v>107</v>
      </c>
      <c r="AH13" s="165" t="s">
        <v>108</v>
      </c>
      <c r="AI13" s="194">
        <v>60787329290</v>
      </c>
      <c r="AJ13" s="162" t="s">
        <v>104</v>
      </c>
      <c r="AK13" s="162" t="s">
        <v>104</v>
      </c>
      <c r="AL13" s="195" t="s">
        <v>143</v>
      </c>
      <c r="AM13" s="152">
        <v>1.4999999999999999E-2</v>
      </c>
      <c r="AN13" s="170">
        <v>43983</v>
      </c>
      <c r="AO13" s="170">
        <v>44196</v>
      </c>
      <c r="AP13" s="196" t="s">
        <v>144</v>
      </c>
      <c r="AQ13" s="172" t="s">
        <v>145</v>
      </c>
      <c r="AR13" s="171">
        <v>0.25</v>
      </c>
      <c r="AS13" s="197">
        <v>0.25</v>
      </c>
      <c r="AT13" s="197">
        <f>AS13/AR13</f>
        <v>1</v>
      </c>
      <c r="AU13" s="173" t="s">
        <v>112</v>
      </c>
      <c r="AV13" s="173" t="s">
        <v>113</v>
      </c>
      <c r="AW13" s="173" t="s">
        <v>114</v>
      </c>
      <c r="AX13" s="174" t="s">
        <v>115</v>
      </c>
      <c r="AY13" s="175">
        <v>7757</v>
      </c>
      <c r="AZ13" s="173" t="s">
        <v>116</v>
      </c>
      <c r="BA13" s="198" t="s">
        <v>117</v>
      </c>
      <c r="BB13" s="176">
        <v>158246500</v>
      </c>
      <c r="BC13" s="155" t="s">
        <v>87</v>
      </c>
      <c r="BD13" s="190" t="s">
        <v>82</v>
      </c>
      <c r="BE13" s="191" t="s">
        <v>146</v>
      </c>
      <c r="BF13" s="594" t="s">
        <v>147</v>
      </c>
      <c r="BG13" s="180"/>
      <c r="BH13" s="180"/>
      <c r="BI13" s="180"/>
      <c r="BJ13" s="180"/>
      <c r="BK13" s="180"/>
      <c r="BL13" s="180"/>
      <c r="BM13" s="180"/>
      <c r="BN13" s="180"/>
      <c r="BO13" s="180"/>
      <c r="BP13" s="180"/>
      <c r="BQ13" s="180"/>
      <c r="BR13" s="180"/>
      <c r="BS13" s="180"/>
      <c r="BT13" s="180"/>
      <c r="BU13" s="180"/>
      <c r="BV13" s="180"/>
      <c r="BW13" s="180"/>
      <c r="BX13" s="180"/>
      <c r="BY13" s="180"/>
      <c r="BZ13" s="180"/>
      <c r="CA13" s="180"/>
      <c r="CB13" s="180"/>
      <c r="CC13" s="180"/>
      <c r="CD13" s="180"/>
      <c r="CE13" s="180"/>
      <c r="CF13" s="180"/>
      <c r="CG13" s="180"/>
      <c r="CH13" s="180"/>
      <c r="CI13" s="180"/>
      <c r="CJ13" s="180"/>
      <c r="CK13" s="180"/>
      <c r="CL13" s="180"/>
      <c r="CM13" s="180"/>
      <c r="CN13" s="180"/>
      <c r="CO13" s="180"/>
      <c r="CP13" s="180"/>
      <c r="CQ13" s="180"/>
      <c r="CR13" s="180"/>
      <c r="CS13" s="180"/>
      <c r="CT13" s="180"/>
      <c r="CU13" s="180"/>
      <c r="CV13" s="180"/>
      <c r="CW13" s="180"/>
      <c r="CX13" s="180"/>
      <c r="CY13" s="180"/>
      <c r="CZ13" s="180"/>
      <c r="DA13" s="180"/>
      <c r="DB13" s="180"/>
      <c r="DC13" s="180"/>
      <c r="DD13" s="180"/>
      <c r="DE13" s="180"/>
      <c r="DF13" s="180"/>
      <c r="DG13" s="180"/>
      <c r="DH13" s="180"/>
      <c r="DI13" s="180"/>
      <c r="DJ13" s="180"/>
      <c r="DK13" s="180"/>
      <c r="DL13" s="180"/>
      <c r="DM13" s="180"/>
      <c r="DN13" s="180"/>
      <c r="DO13" s="180"/>
      <c r="DP13" s="180"/>
      <c r="DQ13" s="180"/>
      <c r="DR13" s="180"/>
      <c r="DS13" s="180"/>
      <c r="DT13" s="180"/>
      <c r="DU13" s="180"/>
      <c r="DV13" s="180"/>
      <c r="DW13" s="180"/>
      <c r="DX13" s="180"/>
      <c r="DY13" s="180"/>
      <c r="DZ13" s="180"/>
      <c r="EA13" s="180"/>
      <c r="EB13" s="180"/>
      <c r="EC13" s="180"/>
      <c r="ED13" s="180"/>
      <c r="EE13" s="180"/>
      <c r="EF13" s="180"/>
      <c r="EG13" s="180"/>
      <c r="EH13" s="180"/>
      <c r="EI13" s="180"/>
      <c r="EJ13" s="180"/>
      <c r="EK13" s="180"/>
      <c r="EL13" s="180"/>
      <c r="EM13" s="180"/>
    </row>
    <row r="14" spans="1:143" s="66" customFormat="1" ht="42.75" customHeight="1">
      <c r="A14" s="159" t="s">
        <v>148</v>
      </c>
      <c r="B14" s="160" t="s">
        <v>76</v>
      </c>
      <c r="C14" s="161" t="s">
        <v>120</v>
      </c>
      <c r="D14" s="161" t="s">
        <v>121</v>
      </c>
      <c r="E14" s="161" t="s">
        <v>149</v>
      </c>
      <c r="F14" s="162">
        <v>0.69</v>
      </c>
      <c r="G14" s="162" t="s">
        <v>98</v>
      </c>
      <c r="H14" s="162" t="s">
        <v>99</v>
      </c>
      <c r="I14" s="162" t="s">
        <v>82</v>
      </c>
      <c r="J14" s="162" t="s">
        <v>100</v>
      </c>
      <c r="K14" s="162">
        <v>3159286978</v>
      </c>
      <c r="L14" s="163" t="s">
        <v>101</v>
      </c>
      <c r="M14" s="164">
        <v>43101</v>
      </c>
      <c r="N14" s="164">
        <v>43981</v>
      </c>
      <c r="O14" s="161" t="s">
        <v>150</v>
      </c>
      <c r="P14" s="161" t="s">
        <v>151</v>
      </c>
      <c r="Q14" s="162" t="s">
        <v>87</v>
      </c>
      <c r="R14" s="162">
        <v>12</v>
      </c>
      <c r="S14" s="162">
        <v>12</v>
      </c>
      <c r="T14" s="162">
        <v>12</v>
      </c>
      <c r="U14" s="162" t="s">
        <v>87</v>
      </c>
      <c r="V14" s="166" t="s">
        <v>87</v>
      </c>
      <c r="W14" s="162">
        <v>12</v>
      </c>
      <c r="X14" s="166">
        <v>1</v>
      </c>
      <c r="Y14" s="162">
        <v>15</v>
      </c>
      <c r="Z14" s="166">
        <v>1.25</v>
      </c>
      <c r="AA14" s="145">
        <v>0</v>
      </c>
      <c r="AB14" s="148">
        <v>0</v>
      </c>
      <c r="AC14" s="161" t="s">
        <v>105</v>
      </c>
      <c r="AD14" s="161" t="s">
        <v>106</v>
      </c>
      <c r="AE14" s="161"/>
      <c r="AF14" s="162">
        <v>1108</v>
      </c>
      <c r="AG14" s="162" t="s">
        <v>107</v>
      </c>
      <c r="AH14" s="165" t="s">
        <v>108</v>
      </c>
      <c r="AI14" s="194">
        <v>60787329290</v>
      </c>
      <c r="AJ14" s="162" t="s">
        <v>104</v>
      </c>
      <c r="AK14" s="162" t="s">
        <v>104</v>
      </c>
      <c r="AL14" s="192" t="s">
        <v>87</v>
      </c>
      <c r="AM14" s="152">
        <v>0</v>
      </c>
      <c r="AN14" s="192" t="s">
        <v>87</v>
      </c>
      <c r="AO14" s="192" t="s">
        <v>87</v>
      </c>
      <c r="AP14" s="192" t="s">
        <v>87</v>
      </c>
      <c r="AQ14" s="192" t="s">
        <v>87</v>
      </c>
      <c r="AR14" s="192" t="s">
        <v>87</v>
      </c>
      <c r="AS14" s="192" t="s">
        <v>87</v>
      </c>
      <c r="AT14" s="192" t="s">
        <v>87</v>
      </c>
      <c r="AU14" s="157" t="s">
        <v>87</v>
      </c>
      <c r="AV14" s="157" t="s">
        <v>87</v>
      </c>
      <c r="AW14" s="157" t="s">
        <v>87</v>
      </c>
      <c r="AX14" s="157" t="s">
        <v>87</v>
      </c>
      <c r="AY14" s="192" t="s">
        <v>87</v>
      </c>
      <c r="AZ14" s="157" t="s">
        <v>87</v>
      </c>
      <c r="BA14" s="157" t="s">
        <v>87</v>
      </c>
      <c r="BB14" s="155" t="s">
        <v>87</v>
      </c>
      <c r="BC14" s="155" t="s">
        <v>87</v>
      </c>
      <c r="BD14" s="155" t="s">
        <v>87</v>
      </c>
      <c r="BE14" s="156" t="s">
        <v>87</v>
      </c>
      <c r="BF14" s="157" t="s">
        <v>87</v>
      </c>
      <c r="BG14" s="180"/>
      <c r="BH14" s="180"/>
      <c r="BI14" s="180"/>
      <c r="BJ14" s="180"/>
      <c r="BK14" s="180"/>
      <c r="BL14" s="180"/>
      <c r="BM14" s="180"/>
      <c r="BN14" s="180"/>
      <c r="BO14" s="180"/>
      <c r="BP14" s="180"/>
      <c r="BQ14" s="180"/>
      <c r="BR14" s="180"/>
      <c r="BS14" s="180"/>
      <c r="BT14" s="180"/>
      <c r="BU14" s="180"/>
      <c r="BV14" s="180"/>
      <c r="BW14" s="180"/>
      <c r="BX14" s="180"/>
      <c r="BY14" s="180"/>
      <c r="BZ14" s="180"/>
      <c r="CA14" s="180"/>
      <c r="CB14" s="180"/>
      <c r="CC14" s="180"/>
      <c r="CD14" s="180"/>
      <c r="CE14" s="180"/>
      <c r="CF14" s="180"/>
      <c r="CG14" s="180"/>
      <c r="CH14" s="180"/>
      <c r="CI14" s="180"/>
      <c r="CJ14" s="180"/>
      <c r="CK14" s="180"/>
      <c r="CL14" s="180"/>
      <c r="CM14" s="180"/>
      <c r="CN14" s="180"/>
      <c r="CO14" s="180"/>
      <c r="CP14" s="180"/>
      <c r="CQ14" s="180"/>
      <c r="CR14" s="180"/>
      <c r="CS14" s="180"/>
      <c r="CT14" s="180"/>
      <c r="CU14" s="180"/>
      <c r="CV14" s="180"/>
      <c r="CW14" s="180"/>
      <c r="CX14" s="180"/>
      <c r="CY14" s="180"/>
      <c r="CZ14" s="180"/>
      <c r="DA14" s="180"/>
      <c r="DB14" s="180"/>
      <c r="DC14" s="180"/>
      <c r="DD14" s="180"/>
      <c r="DE14" s="180"/>
      <c r="DF14" s="180"/>
      <c r="DG14" s="180"/>
      <c r="DH14" s="180"/>
      <c r="DI14" s="180"/>
      <c r="DJ14" s="180"/>
      <c r="DK14" s="180"/>
      <c r="DL14" s="180"/>
      <c r="DM14" s="180"/>
      <c r="DN14" s="180"/>
      <c r="DO14" s="180"/>
      <c r="DP14" s="180"/>
      <c r="DQ14" s="180"/>
      <c r="DR14" s="180"/>
      <c r="DS14" s="180"/>
      <c r="DT14" s="180"/>
      <c r="DU14" s="180"/>
      <c r="DV14" s="180"/>
      <c r="DW14" s="180"/>
      <c r="DX14" s="180"/>
      <c r="DY14" s="180"/>
      <c r="DZ14" s="180"/>
      <c r="EA14" s="180"/>
      <c r="EB14" s="180"/>
      <c r="EC14" s="180"/>
      <c r="ED14" s="180"/>
      <c r="EE14" s="180"/>
      <c r="EF14" s="180"/>
      <c r="EG14" s="180"/>
      <c r="EH14" s="180"/>
      <c r="EI14" s="180"/>
      <c r="EJ14" s="180"/>
      <c r="EK14" s="180"/>
      <c r="EL14" s="180"/>
      <c r="EM14" s="180"/>
    </row>
    <row r="15" spans="1:143" s="66" customFormat="1" ht="42.75" customHeight="1">
      <c r="A15" s="159" t="s">
        <v>152</v>
      </c>
      <c r="B15" s="160" t="s">
        <v>76</v>
      </c>
      <c r="C15" s="161" t="s">
        <v>120</v>
      </c>
      <c r="D15" s="161" t="s">
        <v>121</v>
      </c>
      <c r="E15" s="161" t="s">
        <v>153</v>
      </c>
      <c r="F15" s="162">
        <v>0.69</v>
      </c>
      <c r="G15" s="162" t="s">
        <v>98</v>
      </c>
      <c r="H15" s="162" t="s">
        <v>99</v>
      </c>
      <c r="I15" s="162" t="s">
        <v>82</v>
      </c>
      <c r="J15" s="162" t="s">
        <v>100</v>
      </c>
      <c r="K15" s="162">
        <v>3159286978</v>
      </c>
      <c r="L15" s="163" t="s">
        <v>101</v>
      </c>
      <c r="M15" s="164">
        <v>43101</v>
      </c>
      <c r="N15" s="164">
        <v>43981</v>
      </c>
      <c r="O15" s="161" t="s">
        <v>154</v>
      </c>
      <c r="P15" s="161" t="s">
        <v>155</v>
      </c>
      <c r="Q15" s="162" t="s">
        <v>87</v>
      </c>
      <c r="R15" s="166">
        <v>1</v>
      </c>
      <c r="S15" s="166">
        <v>1</v>
      </c>
      <c r="T15" s="166">
        <v>1</v>
      </c>
      <c r="U15" s="162" t="s">
        <v>87</v>
      </c>
      <c r="V15" s="166" t="s">
        <v>87</v>
      </c>
      <c r="W15" s="166">
        <v>1</v>
      </c>
      <c r="X15" s="166">
        <v>1</v>
      </c>
      <c r="Y15" s="166">
        <v>1</v>
      </c>
      <c r="Z15" s="166">
        <v>1</v>
      </c>
      <c r="AA15" s="166">
        <v>1</v>
      </c>
      <c r="AB15" s="166">
        <v>1</v>
      </c>
      <c r="AC15" s="161" t="s">
        <v>105</v>
      </c>
      <c r="AD15" s="161" t="s">
        <v>106</v>
      </c>
      <c r="AE15" s="161"/>
      <c r="AF15" s="162">
        <v>1108</v>
      </c>
      <c r="AG15" s="162" t="s">
        <v>107</v>
      </c>
      <c r="AH15" s="165" t="s">
        <v>108</v>
      </c>
      <c r="AI15" s="184">
        <v>60787329290</v>
      </c>
      <c r="AJ15" s="162" t="s">
        <v>104</v>
      </c>
      <c r="AK15" s="162" t="s">
        <v>104</v>
      </c>
      <c r="AL15" s="192" t="s">
        <v>87</v>
      </c>
      <c r="AM15" s="152">
        <v>0</v>
      </c>
      <c r="AN15" s="192" t="s">
        <v>87</v>
      </c>
      <c r="AO15" s="192" t="s">
        <v>87</v>
      </c>
      <c r="AP15" s="192" t="s">
        <v>87</v>
      </c>
      <c r="AQ15" s="192" t="s">
        <v>87</v>
      </c>
      <c r="AR15" s="192" t="s">
        <v>87</v>
      </c>
      <c r="AS15" s="192" t="s">
        <v>87</v>
      </c>
      <c r="AT15" s="192" t="s">
        <v>87</v>
      </c>
      <c r="AU15" s="157" t="s">
        <v>87</v>
      </c>
      <c r="AV15" s="157" t="s">
        <v>87</v>
      </c>
      <c r="AW15" s="157" t="s">
        <v>87</v>
      </c>
      <c r="AX15" s="157" t="s">
        <v>87</v>
      </c>
      <c r="AY15" s="192" t="s">
        <v>87</v>
      </c>
      <c r="AZ15" s="157" t="s">
        <v>87</v>
      </c>
      <c r="BA15" s="157" t="s">
        <v>87</v>
      </c>
      <c r="BB15" s="155" t="s">
        <v>87</v>
      </c>
      <c r="BC15" s="155" t="s">
        <v>87</v>
      </c>
      <c r="BD15" s="155" t="s">
        <v>87</v>
      </c>
      <c r="BE15" s="156" t="s">
        <v>87</v>
      </c>
      <c r="BF15" s="157" t="s">
        <v>87</v>
      </c>
      <c r="BG15" s="180"/>
      <c r="BH15" s="180"/>
      <c r="BI15" s="180"/>
      <c r="BJ15" s="180"/>
      <c r="BK15" s="180"/>
      <c r="BL15" s="180"/>
      <c r="BM15" s="180"/>
      <c r="BN15" s="180"/>
      <c r="BO15" s="180"/>
      <c r="BP15" s="180"/>
      <c r="BQ15" s="180"/>
      <c r="BR15" s="180"/>
      <c r="BS15" s="180"/>
      <c r="BT15" s="180"/>
      <c r="BU15" s="180"/>
      <c r="BV15" s="180"/>
      <c r="BW15" s="180"/>
      <c r="BX15" s="180"/>
      <c r="BY15" s="180"/>
      <c r="BZ15" s="180"/>
      <c r="CA15" s="180"/>
      <c r="CB15" s="180"/>
      <c r="CC15" s="180"/>
      <c r="CD15" s="180"/>
      <c r="CE15" s="180"/>
      <c r="CF15" s="180"/>
      <c r="CG15" s="180"/>
      <c r="CH15" s="180"/>
      <c r="CI15" s="180"/>
      <c r="CJ15" s="180"/>
      <c r="CK15" s="180"/>
      <c r="CL15" s="180"/>
      <c r="CM15" s="180"/>
      <c r="CN15" s="180"/>
      <c r="CO15" s="180"/>
      <c r="CP15" s="180"/>
      <c r="CQ15" s="180"/>
      <c r="CR15" s="180"/>
      <c r="CS15" s="180"/>
      <c r="CT15" s="180"/>
      <c r="CU15" s="180"/>
      <c r="CV15" s="180"/>
      <c r="CW15" s="180"/>
      <c r="CX15" s="180"/>
      <c r="CY15" s="180"/>
      <c r="CZ15" s="180"/>
      <c r="DA15" s="180"/>
      <c r="DB15" s="180"/>
      <c r="DC15" s="180"/>
      <c r="DD15" s="180"/>
      <c r="DE15" s="180"/>
      <c r="DF15" s="180"/>
      <c r="DG15" s="180"/>
      <c r="DH15" s="180"/>
      <c r="DI15" s="180"/>
      <c r="DJ15" s="180"/>
      <c r="DK15" s="180"/>
      <c r="DL15" s="180"/>
      <c r="DM15" s="180"/>
      <c r="DN15" s="180"/>
      <c r="DO15" s="180"/>
      <c r="DP15" s="180"/>
      <c r="DQ15" s="180"/>
      <c r="DR15" s="180"/>
      <c r="DS15" s="180"/>
      <c r="DT15" s="180"/>
      <c r="DU15" s="180"/>
      <c r="DV15" s="180"/>
      <c r="DW15" s="180"/>
      <c r="DX15" s="180"/>
      <c r="DY15" s="180"/>
      <c r="DZ15" s="180"/>
      <c r="EA15" s="180"/>
      <c r="EB15" s="180"/>
      <c r="EC15" s="180"/>
      <c r="ED15" s="180"/>
      <c r="EE15" s="180"/>
      <c r="EF15" s="180"/>
      <c r="EG15" s="180"/>
      <c r="EH15" s="180"/>
      <c r="EI15" s="180"/>
      <c r="EJ15" s="180"/>
      <c r="EK15" s="180"/>
      <c r="EL15" s="180"/>
      <c r="EM15" s="180"/>
    </row>
    <row r="16" spans="1:143" s="66" customFormat="1" ht="42.75" customHeight="1">
      <c r="A16" s="159" t="s">
        <v>156</v>
      </c>
      <c r="B16" s="160" t="s">
        <v>76</v>
      </c>
      <c r="C16" s="161" t="s">
        <v>120</v>
      </c>
      <c r="D16" s="161" t="s">
        <v>121</v>
      </c>
      <c r="E16" s="161" t="s">
        <v>157</v>
      </c>
      <c r="F16" s="162">
        <v>0.69</v>
      </c>
      <c r="G16" s="162" t="s">
        <v>98</v>
      </c>
      <c r="H16" s="162" t="s">
        <v>99</v>
      </c>
      <c r="I16" s="162" t="s">
        <v>82</v>
      </c>
      <c r="J16" s="162" t="s">
        <v>100</v>
      </c>
      <c r="K16" s="162">
        <v>3159286978</v>
      </c>
      <c r="L16" s="163" t="s">
        <v>101</v>
      </c>
      <c r="M16" s="164">
        <v>43101</v>
      </c>
      <c r="N16" s="164">
        <v>43981</v>
      </c>
      <c r="O16" s="161" t="s">
        <v>158</v>
      </c>
      <c r="P16" s="161" t="s">
        <v>159</v>
      </c>
      <c r="Q16" s="162" t="s">
        <v>87</v>
      </c>
      <c r="R16" s="193">
        <v>6</v>
      </c>
      <c r="S16" s="193">
        <v>6</v>
      </c>
      <c r="T16" s="193">
        <v>6</v>
      </c>
      <c r="U16" s="162" t="s">
        <v>87</v>
      </c>
      <c r="V16" s="162" t="s">
        <v>87</v>
      </c>
      <c r="W16" s="162">
        <v>6</v>
      </c>
      <c r="X16" s="166">
        <v>1</v>
      </c>
      <c r="Y16" s="162">
        <v>12</v>
      </c>
      <c r="Z16" s="166">
        <v>2</v>
      </c>
      <c r="AA16" s="145">
        <v>10</v>
      </c>
      <c r="AB16" s="148">
        <v>1.66</v>
      </c>
      <c r="AC16" s="161" t="s">
        <v>105</v>
      </c>
      <c r="AD16" s="161" t="s">
        <v>106</v>
      </c>
      <c r="AE16" s="161"/>
      <c r="AF16" s="162">
        <v>1108</v>
      </c>
      <c r="AG16" s="162" t="s">
        <v>107</v>
      </c>
      <c r="AH16" s="165" t="s">
        <v>108</v>
      </c>
      <c r="AI16" s="194">
        <v>60787329290</v>
      </c>
      <c r="AJ16" s="162" t="s">
        <v>104</v>
      </c>
      <c r="AK16" s="162" t="s">
        <v>104</v>
      </c>
      <c r="AL16" s="192" t="s">
        <v>87</v>
      </c>
      <c r="AM16" s="152">
        <v>0</v>
      </c>
      <c r="AN16" s="192" t="s">
        <v>87</v>
      </c>
      <c r="AO16" s="192" t="s">
        <v>87</v>
      </c>
      <c r="AP16" s="192" t="s">
        <v>87</v>
      </c>
      <c r="AQ16" s="192" t="s">
        <v>87</v>
      </c>
      <c r="AR16" s="192" t="s">
        <v>87</v>
      </c>
      <c r="AS16" s="192" t="s">
        <v>87</v>
      </c>
      <c r="AT16" s="192" t="s">
        <v>87</v>
      </c>
      <c r="AU16" s="157" t="s">
        <v>87</v>
      </c>
      <c r="AV16" s="157" t="s">
        <v>87</v>
      </c>
      <c r="AW16" s="157" t="s">
        <v>87</v>
      </c>
      <c r="AX16" s="157" t="s">
        <v>87</v>
      </c>
      <c r="AY16" s="192" t="s">
        <v>87</v>
      </c>
      <c r="AZ16" s="157" t="s">
        <v>87</v>
      </c>
      <c r="BA16" s="157" t="s">
        <v>87</v>
      </c>
      <c r="BB16" s="155" t="s">
        <v>87</v>
      </c>
      <c r="BC16" s="155" t="s">
        <v>87</v>
      </c>
      <c r="BD16" s="155" t="s">
        <v>87</v>
      </c>
      <c r="BE16" s="156" t="s">
        <v>87</v>
      </c>
      <c r="BF16" s="157" t="s">
        <v>87</v>
      </c>
      <c r="BG16" s="180"/>
      <c r="BH16" s="180"/>
      <c r="BI16" s="180"/>
      <c r="BJ16" s="180"/>
      <c r="BK16" s="180"/>
      <c r="BL16" s="180"/>
      <c r="BM16" s="180"/>
      <c r="BN16" s="180"/>
      <c r="BO16" s="180"/>
      <c r="BP16" s="180"/>
      <c r="BQ16" s="180"/>
      <c r="BR16" s="180"/>
      <c r="BS16" s="180"/>
      <c r="BT16" s="180"/>
      <c r="BU16" s="180"/>
      <c r="BV16" s="180"/>
      <c r="BW16" s="180"/>
      <c r="BX16" s="180"/>
      <c r="BY16" s="180"/>
      <c r="BZ16" s="180"/>
      <c r="CA16" s="180"/>
      <c r="CB16" s="180"/>
      <c r="CC16" s="180"/>
      <c r="CD16" s="180"/>
      <c r="CE16" s="180"/>
      <c r="CF16" s="180"/>
      <c r="CG16" s="180"/>
      <c r="CH16" s="180"/>
      <c r="CI16" s="180"/>
      <c r="CJ16" s="180"/>
      <c r="CK16" s="180"/>
      <c r="CL16" s="180"/>
      <c r="CM16" s="180"/>
      <c r="CN16" s="180"/>
      <c r="CO16" s="180"/>
      <c r="CP16" s="180"/>
      <c r="CQ16" s="180"/>
      <c r="CR16" s="180"/>
      <c r="CS16" s="180"/>
      <c r="CT16" s="180"/>
      <c r="CU16" s="180"/>
      <c r="CV16" s="180"/>
      <c r="CW16" s="180"/>
      <c r="CX16" s="180"/>
      <c r="CY16" s="180"/>
      <c r="CZ16" s="180"/>
      <c r="DA16" s="180"/>
      <c r="DB16" s="180"/>
      <c r="DC16" s="180"/>
      <c r="DD16" s="180"/>
      <c r="DE16" s="180"/>
      <c r="DF16" s="180"/>
      <c r="DG16" s="180"/>
      <c r="DH16" s="180"/>
      <c r="DI16" s="180"/>
      <c r="DJ16" s="180"/>
      <c r="DK16" s="180"/>
      <c r="DL16" s="180"/>
      <c r="DM16" s="180"/>
      <c r="DN16" s="180"/>
      <c r="DO16" s="180"/>
      <c r="DP16" s="180"/>
      <c r="DQ16" s="180"/>
      <c r="DR16" s="180"/>
      <c r="DS16" s="180"/>
      <c r="DT16" s="180"/>
      <c r="DU16" s="180"/>
      <c r="DV16" s="180"/>
      <c r="DW16" s="180"/>
      <c r="DX16" s="180"/>
      <c r="DY16" s="180"/>
      <c r="DZ16" s="180"/>
      <c r="EA16" s="180"/>
      <c r="EB16" s="180"/>
      <c r="EC16" s="180"/>
      <c r="ED16" s="180"/>
      <c r="EE16" s="180"/>
      <c r="EF16" s="180"/>
      <c r="EG16" s="180"/>
      <c r="EH16" s="180"/>
      <c r="EI16" s="180"/>
      <c r="EJ16" s="180"/>
      <c r="EK16" s="180"/>
      <c r="EL16" s="180"/>
      <c r="EM16" s="180"/>
    </row>
    <row r="17" spans="1:143" s="66" customFormat="1" ht="42.75" customHeight="1">
      <c r="A17" s="159" t="s">
        <v>160</v>
      </c>
      <c r="B17" s="160" t="s">
        <v>76</v>
      </c>
      <c r="C17" s="161" t="s">
        <v>120</v>
      </c>
      <c r="D17" s="161" t="s">
        <v>121</v>
      </c>
      <c r="E17" s="161" t="s">
        <v>161</v>
      </c>
      <c r="F17" s="162">
        <v>0.69</v>
      </c>
      <c r="G17" s="162" t="s">
        <v>98</v>
      </c>
      <c r="H17" s="162" t="s">
        <v>99</v>
      </c>
      <c r="I17" s="162" t="s">
        <v>82</v>
      </c>
      <c r="J17" s="162" t="s">
        <v>100</v>
      </c>
      <c r="K17" s="162">
        <v>3159286978</v>
      </c>
      <c r="L17" s="163" t="s">
        <v>101</v>
      </c>
      <c r="M17" s="164">
        <v>43101</v>
      </c>
      <c r="N17" s="164">
        <v>43981</v>
      </c>
      <c r="O17" s="161" t="s">
        <v>162</v>
      </c>
      <c r="P17" s="161" t="s">
        <v>163</v>
      </c>
      <c r="Q17" s="162" t="s">
        <v>87</v>
      </c>
      <c r="R17" s="166">
        <v>1</v>
      </c>
      <c r="S17" s="166">
        <v>1</v>
      </c>
      <c r="T17" s="166">
        <v>1</v>
      </c>
      <c r="U17" s="162" t="s">
        <v>87</v>
      </c>
      <c r="V17" s="162" t="s">
        <v>87</v>
      </c>
      <c r="W17" s="166">
        <v>1</v>
      </c>
      <c r="X17" s="199">
        <v>1</v>
      </c>
      <c r="Y17" s="166">
        <v>1</v>
      </c>
      <c r="Z17" s="166">
        <v>1</v>
      </c>
      <c r="AA17" s="148">
        <v>1</v>
      </c>
      <c r="AB17" s="148">
        <v>1</v>
      </c>
      <c r="AC17" s="161" t="s">
        <v>105</v>
      </c>
      <c r="AD17" s="161" t="s">
        <v>106</v>
      </c>
      <c r="AE17" s="161"/>
      <c r="AF17" s="162">
        <v>1108</v>
      </c>
      <c r="AG17" s="162" t="s">
        <v>107</v>
      </c>
      <c r="AH17" s="165" t="s">
        <v>108</v>
      </c>
      <c r="AI17" s="194">
        <v>60787329290</v>
      </c>
      <c r="AJ17" s="162" t="s">
        <v>104</v>
      </c>
      <c r="AK17" s="162" t="s">
        <v>104</v>
      </c>
      <c r="AL17" s="192" t="s">
        <v>87</v>
      </c>
      <c r="AM17" s="152">
        <v>0</v>
      </c>
      <c r="AN17" s="192" t="s">
        <v>87</v>
      </c>
      <c r="AO17" s="192" t="s">
        <v>87</v>
      </c>
      <c r="AP17" s="192" t="s">
        <v>87</v>
      </c>
      <c r="AQ17" s="192" t="s">
        <v>87</v>
      </c>
      <c r="AR17" s="192" t="s">
        <v>87</v>
      </c>
      <c r="AS17" s="192" t="s">
        <v>87</v>
      </c>
      <c r="AT17" s="192" t="s">
        <v>87</v>
      </c>
      <c r="AU17" s="157" t="s">
        <v>87</v>
      </c>
      <c r="AV17" s="157" t="s">
        <v>87</v>
      </c>
      <c r="AW17" s="157" t="s">
        <v>87</v>
      </c>
      <c r="AX17" s="157" t="s">
        <v>87</v>
      </c>
      <c r="AY17" s="192" t="s">
        <v>87</v>
      </c>
      <c r="AZ17" s="157" t="s">
        <v>87</v>
      </c>
      <c r="BA17" s="157" t="s">
        <v>87</v>
      </c>
      <c r="BB17" s="155" t="s">
        <v>87</v>
      </c>
      <c r="BC17" s="155" t="s">
        <v>87</v>
      </c>
      <c r="BD17" s="155" t="s">
        <v>87</v>
      </c>
      <c r="BE17" s="156" t="s">
        <v>87</v>
      </c>
      <c r="BF17" s="157" t="s">
        <v>87</v>
      </c>
      <c r="BG17" s="180"/>
      <c r="BH17" s="180"/>
      <c r="BI17" s="180"/>
      <c r="BJ17" s="180"/>
      <c r="BK17" s="180"/>
      <c r="BL17" s="180"/>
      <c r="BM17" s="180"/>
      <c r="BN17" s="180"/>
      <c r="BO17" s="180"/>
      <c r="BP17" s="180"/>
      <c r="BQ17" s="180"/>
      <c r="BR17" s="180"/>
      <c r="BS17" s="180"/>
      <c r="BT17" s="180"/>
      <c r="BU17" s="180"/>
      <c r="BV17" s="180"/>
      <c r="BW17" s="180"/>
      <c r="BX17" s="180"/>
      <c r="BY17" s="180"/>
      <c r="BZ17" s="180"/>
      <c r="CA17" s="180"/>
      <c r="CB17" s="180"/>
      <c r="CC17" s="180"/>
      <c r="CD17" s="180"/>
      <c r="CE17" s="180"/>
      <c r="CF17" s="180"/>
      <c r="CG17" s="180"/>
      <c r="CH17" s="180"/>
      <c r="CI17" s="180"/>
      <c r="CJ17" s="180"/>
      <c r="CK17" s="180"/>
      <c r="CL17" s="180"/>
      <c r="CM17" s="180"/>
      <c r="CN17" s="180"/>
      <c r="CO17" s="180"/>
      <c r="CP17" s="180"/>
      <c r="CQ17" s="180"/>
      <c r="CR17" s="180"/>
      <c r="CS17" s="180"/>
      <c r="CT17" s="180"/>
      <c r="CU17" s="180"/>
      <c r="CV17" s="180"/>
      <c r="CW17" s="180"/>
      <c r="CX17" s="180"/>
      <c r="CY17" s="180"/>
      <c r="CZ17" s="180"/>
      <c r="DA17" s="180"/>
      <c r="DB17" s="180"/>
      <c r="DC17" s="180"/>
      <c r="DD17" s="180"/>
      <c r="DE17" s="180"/>
      <c r="DF17" s="180"/>
      <c r="DG17" s="180"/>
      <c r="DH17" s="180"/>
      <c r="DI17" s="180"/>
      <c r="DJ17" s="180"/>
      <c r="DK17" s="180"/>
      <c r="DL17" s="180"/>
      <c r="DM17" s="180"/>
      <c r="DN17" s="180"/>
      <c r="DO17" s="180"/>
      <c r="DP17" s="180"/>
      <c r="DQ17" s="180"/>
      <c r="DR17" s="180"/>
      <c r="DS17" s="180"/>
      <c r="DT17" s="180"/>
      <c r="DU17" s="180"/>
      <c r="DV17" s="180"/>
      <c r="DW17" s="180"/>
      <c r="DX17" s="180"/>
      <c r="DY17" s="180"/>
      <c r="DZ17" s="180"/>
      <c r="EA17" s="180"/>
      <c r="EB17" s="180"/>
      <c r="EC17" s="180"/>
      <c r="ED17" s="180"/>
      <c r="EE17" s="180"/>
      <c r="EF17" s="180"/>
      <c r="EG17" s="180"/>
      <c r="EH17" s="180"/>
      <c r="EI17" s="180"/>
      <c r="EJ17" s="180"/>
      <c r="EK17" s="180"/>
      <c r="EL17" s="180"/>
      <c r="EM17" s="180"/>
    </row>
    <row r="18" spans="1:143" s="66" customFormat="1" ht="42.75" customHeight="1">
      <c r="A18" s="159" t="s">
        <v>164</v>
      </c>
      <c r="B18" s="160" t="s">
        <v>76</v>
      </c>
      <c r="C18" s="161" t="s">
        <v>165</v>
      </c>
      <c r="D18" s="161" t="s">
        <v>166</v>
      </c>
      <c r="E18" s="161" t="s">
        <v>167</v>
      </c>
      <c r="F18" s="162">
        <v>0.69</v>
      </c>
      <c r="G18" s="162" t="s">
        <v>98</v>
      </c>
      <c r="H18" s="162" t="s">
        <v>99</v>
      </c>
      <c r="I18" s="162" t="s">
        <v>82</v>
      </c>
      <c r="J18" s="162" t="s">
        <v>87</v>
      </c>
      <c r="K18" s="162" t="s">
        <v>87</v>
      </c>
      <c r="L18" s="162" t="s">
        <v>87</v>
      </c>
      <c r="M18" s="164">
        <v>43009</v>
      </c>
      <c r="N18" s="164">
        <v>44196</v>
      </c>
      <c r="O18" s="161" t="s">
        <v>168</v>
      </c>
      <c r="P18" s="161" t="s">
        <v>169</v>
      </c>
      <c r="Q18" s="167">
        <v>1</v>
      </c>
      <c r="R18" s="167">
        <v>1</v>
      </c>
      <c r="S18" s="167">
        <v>1</v>
      </c>
      <c r="T18" s="167">
        <v>1</v>
      </c>
      <c r="U18" s="167">
        <v>1</v>
      </c>
      <c r="V18" s="167">
        <v>1</v>
      </c>
      <c r="W18" s="166">
        <v>1</v>
      </c>
      <c r="X18" s="166">
        <v>1</v>
      </c>
      <c r="Y18" s="166">
        <v>1</v>
      </c>
      <c r="Z18" s="166">
        <v>1</v>
      </c>
      <c r="AA18" s="183">
        <v>1</v>
      </c>
      <c r="AB18" s="183">
        <v>1</v>
      </c>
      <c r="AC18" s="161" t="s">
        <v>105</v>
      </c>
      <c r="AD18" s="161" t="s">
        <v>106</v>
      </c>
      <c r="AE18" s="161"/>
      <c r="AF18" s="162">
        <v>1101</v>
      </c>
      <c r="AG18" s="162" t="s">
        <v>127</v>
      </c>
      <c r="AH18" s="165" t="s">
        <v>128</v>
      </c>
      <c r="AI18" s="184">
        <v>4204693628</v>
      </c>
      <c r="AJ18" s="185" t="s">
        <v>82</v>
      </c>
      <c r="AK18" s="184" t="s">
        <v>129</v>
      </c>
      <c r="AL18" s="192" t="s">
        <v>87</v>
      </c>
      <c r="AM18" s="152">
        <v>0</v>
      </c>
      <c r="AN18" s="192" t="s">
        <v>87</v>
      </c>
      <c r="AO18" s="192" t="s">
        <v>87</v>
      </c>
      <c r="AP18" s="192" t="s">
        <v>87</v>
      </c>
      <c r="AQ18" s="192" t="s">
        <v>87</v>
      </c>
      <c r="AR18" s="192" t="s">
        <v>87</v>
      </c>
      <c r="AS18" s="192" t="s">
        <v>87</v>
      </c>
      <c r="AT18" s="192" t="s">
        <v>87</v>
      </c>
      <c r="AU18" s="157" t="s">
        <v>87</v>
      </c>
      <c r="AV18" s="157" t="s">
        <v>87</v>
      </c>
      <c r="AW18" s="157" t="s">
        <v>87</v>
      </c>
      <c r="AX18" s="157" t="s">
        <v>87</v>
      </c>
      <c r="AY18" s="192" t="s">
        <v>87</v>
      </c>
      <c r="AZ18" s="157" t="s">
        <v>87</v>
      </c>
      <c r="BA18" s="157" t="s">
        <v>87</v>
      </c>
      <c r="BB18" s="155" t="s">
        <v>87</v>
      </c>
      <c r="BC18" s="155" t="s">
        <v>87</v>
      </c>
      <c r="BD18" s="155" t="s">
        <v>87</v>
      </c>
      <c r="BE18" s="156" t="s">
        <v>87</v>
      </c>
      <c r="BF18" s="157" t="s">
        <v>87</v>
      </c>
      <c r="BG18" s="180"/>
      <c r="BH18" s="180"/>
      <c r="BI18" s="180"/>
      <c r="BJ18" s="180"/>
      <c r="BK18" s="180"/>
      <c r="BL18" s="180"/>
      <c r="BM18" s="180"/>
      <c r="BN18" s="180"/>
      <c r="BO18" s="180"/>
      <c r="BP18" s="180"/>
      <c r="BQ18" s="180"/>
      <c r="BR18" s="180"/>
      <c r="BS18" s="180"/>
      <c r="BT18" s="180"/>
      <c r="BU18" s="180"/>
      <c r="BV18" s="180"/>
      <c r="BW18" s="180"/>
      <c r="BX18" s="180"/>
      <c r="BY18" s="180"/>
      <c r="BZ18" s="180"/>
      <c r="CA18" s="180"/>
      <c r="CB18" s="180"/>
      <c r="CC18" s="180"/>
      <c r="CD18" s="180"/>
      <c r="CE18" s="180"/>
      <c r="CF18" s="180"/>
      <c r="CG18" s="180"/>
      <c r="CH18" s="180"/>
      <c r="CI18" s="180"/>
      <c r="CJ18" s="180"/>
      <c r="CK18" s="180"/>
      <c r="CL18" s="180"/>
      <c r="CM18" s="180"/>
      <c r="CN18" s="180"/>
      <c r="CO18" s="180"/>
      <c r="CP18" s="180"/>
      <c r="CQ18" s="180"/>
      <c r="CR18" s="180"/>
      <c r="CS18" s="180"/>
      <c r="CT18" s="180"/>
      <c r="CU18" s="180"/>
      <c r="CV18" s="180"/>
      <c r="CW18" s="180"/>
      <c r="CX18" s="180"/>
      <c r="CY18" s="180"/>
      <c r="CZ18" s="180"/>
      <c r="DA18" s="180"/>
      <c r="DB18" s="180"/>
      <c r="DC18" s="180"/>
      <c r="DD18" s="180"/>
      <c r="DE18" s="180"/>
      <c r="DF18" s="180"/>
      <c r="DG18" s="180"/>
      <c r="DH18" s="180"/>
      <c r="DI18" s="180"/>
      <c r="DJ18" s="180"/>
      <c r="DK18" s="180"/>
      <c r="DL18" s="180"/>
      <c r="DM18" s="180"/>
      <c r="DN18" s="180"/>
      <c r="DO18" s="180"/>
      <c r="DP18" s="180"/>
      <c r="DQ18" s="180"/>
      <c r="DR18" s="180"/>
      <c r="DS18" s="180"/>
      <c r="DT18" s="180"/>
      <c r="DU18" s="180"/>
      <c r="DV18" s="180"/>
      <c r="DW18" s="180"/>
      <c r="DX18" s="180"/>
      <c r="DY18" s="180"/>
      <c r="DZ18" s="180"/>
      <c r="EA18" s="180"/>
      <c r="EB18" s="180"/>
      <c r="EC18" s="180"/>
      <c r="ED18" s="180"/>
      <c r="EE18" s="180"/>
      <c r="EF18" s="180"/>
      <c r="EG18" s="180"/>
      <c r="EH18" s="180"/>
      <c r="EI18" s="180"/>
      <c r="EJ18" s="180"/>
      <c r="EK18" s="180"/>
      <c r="EL18" s="180"/>
      <c r="EM18" s="180"/>
    </row>
    <row r="19" spans="1:143" s="66" customFormat="1" ht="42.75" customHeight="1">
      <c r="A19" s="159" t="s">
        <v>170</v>
      </c>
      <c r="B19" s="160" t="s">
        <v>76</v>
      </c>
      <c r="C19" s="161" t="s">
        <v>120</v>
      </c>
      <c r="D19" s="161" t="s">
        <v>121</v>
      </c>
      <c r="E19" s="161" t="s">
        <v>171</v>
      </c>
      <c r="F19" s="162">
        <v>0.69</v>
      </c>
      <c r="G19" s="162" t="s">
        <v>98</v>
      </c>
      <c r="H19" s="162" t="s">
        <v>99</v>
      </c>
      <c r="I19" s="162" t="s">
        <v>82</v>
      </c>
      <c r="J19" s="162" t="s">
        <v>87</v>
      </c>
      <c r="K19" s="162" t="s">
        <v>87</v>
      </c>
      <c r="L19" s="162" t="s">
        <v>87</v>
      </c>
      <c r="M19" s="164">
        <v>43101</v>
      </c>
      <c r="N19" s="164">
        <v>43981</v>
      </c>
      <c r="O19" s="182" t="s">
        <v>172</v>
      </c>
      <c r="P19" s="161" t="s">
        <v>173</v>
      </c>
      <c r="Q19" s="161" t="s">
        <v>87</v>
      </c>
      <c r="R19" s="161">
        <v>150</v>
      </c>
      <c r="S19" s="161">
        <v>150</v>
      </c>
      <c r="T19" s="161">
        <v>150</v>
      </c>
      <c r="U19" s="161" t="s">
        <v>87</v>
      </c>
      <c r="V19" s="161" t="s">
        <v>87</v>
      </c>
      <c r="W19" s="198">
        <v>213</v>
      </c>
      <c r="X19" s="199">
        <v>1.42</v>
      </c>
      <c r="Y19" s="161">
        <v>153</v>
      </c>
      <c r="Z19" s="199">
        <v>1.02</v>
      </c>
      <c r="AA19" s="148">
        <v>0</v>
      </c>
      <c r="AB19" s="148">
        <v>0</v>
      </c>
      <c r="AC19" s="161" t="s">
        <v>105</v>
      </c>
      <c r="AD19" s="161" t="s">
        <v>106</v>
      </c>
      <c r="AE19" s="161"/>
      <c r="AF19" s="162">
        <v>1101</v>
      </c>
      <c r="AG19" s="162" t="s">
        <v>127</v>
      </c>
      <c r="AH19" s="165" t="s">
        <v>174</v>
      </c>
      <c r="AI19" s="184">
        <v>514035420</v>
      </c>
      <c r="AJ19" s="200" t="s">
        <v>82</v>
      </c>
      <c r="AK19" s="184" t="s">
        <v>129</v>
      </c>
      <c r="AL19" s="192" t="s">
        <v>87</v>
      </c>
      <c r="AM19" s="152">
        <v>0</v>
      </c>
      <c r="AN19" s="192" t="s">
        <v>87</v>
      </c>
      <c r="AO19" s="192" t="s">
        <v>87</v>
      </c>
      <c r="AP19" s="192" t="s">
        <v>87</v>
      </c>
      <c r="AQ19" s="192" t="s">
        <v>87</v>
      </c>
      <c r="AR19" s="192" t="s">
        <v>87</v>
      </c>
      <c r="AS19" s="192" t="s">
        <v>87</v>
      </c>
      <c r="AT19" s="192" t="s">
        <v>87</v>
      </c>
      <c r="AU19" s="157" t="s">
        <v>87</v>
      </c>
      <c r="AV19" s="157" t="s">
        <v>87</v>
      </c>
      <c r="AW19" s="157" t="s">
        <v>87</v>
      </c>
      <c r="AX19" s="157" t="s">
        <v>87</v>
      </c>
      <c r="AY19" s="192" t="s">
        <v>87</v>
      </c>
      <c r="AZ19" s="157" t="s">
        <v>87</v>
      </c>
      <c r="BA19" s="157" t="s">
        <v>87</v>
      </c>
      <c r="BB19" s="155" t="s">
        <v>87</v>
      </c>
      <c r="BC19" s="155" t="s">
        <v>87</v>
      </c>
      <c r="BD19" s="155" t="s">
        <v>87</v>
      </c>
      <c r="BE19" s="156" t="s">
        <v>87</v>
      </c>
      <c r="BF19" s="157" t="s">
        <v>87</v>
      </c>
      <c r="BG19" s="180"/>
      <c r="BH19" s="180"/>
      <c r="BI19" s="180"/>
      <c r="BJ19" s="180"/>
      <c r="BK19" s="180"/>
      <c r="BL19" s="180"/>
      <c r="BM19" s="180"/>
      <c r="BN19" s="180"/>
      <c r="BO19" s="180"/>
      <c r="BP19" s="180"/>
      <c r="BQ19" s="180"/>
      <c r="BR19" s="180"/>
      <c r="BS19" s="180"/>
      <c r="BT19" s="180"/>
      <c r="BU19" s="180"/>
      <c r="BV19" s="180"/>
      <c r="BW19" s="180"/>
      <c r="BX19" s="180"/>
      <c r="BY19" s="180"/>
      <c r="BZ19" s="180"/>
      <c r="CA19" s="180"/>
      <c r="CB19" s="180"/>
      <c r="CC19" s="180"/>
      <c r="CD19" s="180"/>
      <c r="CE19" s="180"/>
      <c r="CF19" s="180"/>
      <c r="CG19" s="180"/>
      <c r="CH19" s="180"/>
      <c r="CI19" s="180"/>
      <c r="CJ19" s="180"/>
      <c r="CK19" s="180"/>
      <c r="CL19" s="180"/>
      <c r="CM19" s="180"/>
      <c r="CN19" s="180"/>
      <c r="CO19" s="180"/>
      <c r="CP19" s="180"/>
      <c r="CQ19" s="180"/>
      <c r="CR19" s="180"/>
      <c r="CS19" s="180"/>
      <c r="CT19" s="180"/>
      <c r="CU19" s="180"/>
      <c r="CV19" s="180"/>
      <c r="CW19" s="180"/>
      <c r="CX19" s="180"/>
      <c r="CY19" s="180"/>
      <c r="CZ19" s="180"/>
      <c r="DA19" s="180"/>
      <c r="DB19" s="180"/>
      <c r="DC19" s="180"/>
      <c r="DD19" s="180"/>
      <c r="DE19" s="180"/>
      <c r="DF19" s="180"/>
      <c r="DG19" s="180"/>
      <c r="DH19" s="180"/>
      <c r="DI19" s="180"/>
      <c r="DJ19" s="180"/>
      <c r="DK19" s="180"/>
      <c r="DL19" s="180"/>
      <c r="DM19" s="180"/>
      <c r="DN19" s="180"/>
      <c r="DO19" s="180"/>
      <c r="DP19" s="180"/>
      <c r="DQ19" s="180"/>
      <c r="DR19" s="180"/>
      <c r="DS19" s="180"/>
      <c r="DT19" s="180"/>
      <c r="DU19" s="180"/>
      <c r="DV19" s="180"/>
      <c r="DW19" s="180"/>
      <c r="DX19" s="180"/>
      <c r="DY19" s="180"/>
      <c r="DZ19" s="180"/>
      <c r="EA19" s="180"/>
      <c r="EB19" s="180"/>
      <c r="EC19" s="180"/>
      <c r="ED19" s="180"/>
      <c r="EE19" s="180"/>
      <c r="EF19" s="180"/>
      <c r="EG19" s="180"/>
      <c r="EH19" s="180"/>
      <c r="EI19" s="180"/>
      <c r="EJ19" s="180"/>
      <c r="EK19" s="180"/>
      <c r="EL19" s="180"/>
      <c r="EM19" s="180"/>
    </row>
    <row r="20" spans="1:143" s="35" customFormat="1" ht="42.75" customHeight="1">
      <c r="A20" s="142" t="s">
        <v>175</v>
      </c>
      <c r="B20" s="143" t="s">
        <v>76</v>
      </c>
      <c r="C20" s="144" t="s">
        <v>120</v>
      </c>
      <c r="D20" s="144" t="s">
        <v>121</v>
      </c>
      <c r="E20" s="144" t="s">
        <v>176</v>
      </c>
      <c r="F20" s="145">
        <v>0.69</v>
      </c>
      <c r="G20" s="145" t="s">
        <v>98</v>
      </c>
      <c r="H20" s="145" t="s">
        <v>99</v>
      </c>
      <c r="I20" s="145" t="s">
        <v>82</v>
      </c>
      <c r="J20" s="145" t="s">
        <v>123</v>
      </c>
      <c r="K20" s="146" t="s">
        <v>177</v>
      </c>
      <c r="L20" s="145" t="s">
        <v>124</v>
      </c>
      <c r="M20" s="147">
        <v>42979</v>
      </c>
      <c r="N20" s="147">
        <v>43830</v>
      </c>
      <c r="O20" s="201" t="s">
        <v>178</v>
      </c>
      <c r="P20" s="201" t="s">
        <v>179</v>
      </c>
      <c r="Q20" s="202">
        <v>1</v>
      </c>
      <c r="R20" s="202">
        <v>1</v>
      </c>
      <c r="S20" s="202">
        <v>1</v>
      </c>
      <c r="T20" s="202">
        <v>1</v>
      </c>
      <c r="U20" s="202">
        <v>1</v>
      </c>
      <c r="V20" s="202">
        <v>1</v>
      </c>
      <c r="W20" s="203">
        <v>0</v>
      </c>
      <c r="X20" s="203">
        <v>0</v>
      </c>
      <c r="Y20" s="204">
        <v>1</v>
      </c>
      <c r="Z20" s="204">
        <v>1</v>
      </c>
      <c r="AA20" s="148">
        <v>0</v>
      </c>
      <c r="AB20" s="148">
        <v>0</v>
      </c>
      <c r="AC20" s="144" t="s">
        <v>105</v>
      </c>
      <c r="AD20" s="144" t="s">
        <v>106</v>
      </c>
      <c r="AE20" s="144"/>
      <c r="AF20" s="145">
        <v>1101</v>
      </c>
      <c r="AG20" s="145" t="s">
        <v>127</v>
      </c>
      <c r="AH20" s="205" t="s">
        <v>128</v>
      </c>
      <c r="AI20" s="194">
        <v>4204693628</v>
      </c>
      <c r="AJ20" s="206" t="s">
        <v>82</v>
      </c>
      <c r="AK20" s="194" t="s">
        <v>129</v>
      </c>
      <c r="AL20" s="192" t="s">
        <v>87</v>
      </c>
      <c r="AM20" s="152">
        <v>0</v>
      </c>
      <c r="AN20" s="192" t="s">
        <v>87</v>
      </c>
      <c r="AO20" s="192" t="s">
        <v>87</v>
      </c>
      <c r="AP20" s="192" t="s">
        <v>87</v>
      </c>
      <c r="AQ20" s="192" t="s">
        <v>87</v>
      </c>
      <c r="AR20" s="192" t="s">
        <v>87</v>
      </c>
      <c r="AS20" s="192" t="s">
        <v>87</v>
      </c>
      <c r="AT20" s="192" t="s">
        <v>87</v>
      </c>
      <c r="AU20" s="157" t="s">
        <v>87</v>
      </c>
      <c r="AV20" s="157" t="s">
        <v>87</v>
      </c>
      <c r="AW20" s="157" t="s">
        <v>87</v>
      </c>
      <c r="AX20" s="157" t="s">
        <v>87</v>
      </c>
      <c r="AY20" s="192" t="s">
        <v>87</v>
      </c>
      <c r="AZ20" s="157" t="s">
        <v>87</v>
      </c>
      <c r="BA20" s="157" t="s">
        <v>87</v>
      </c>
      <c r="BB20" s="155" t="s">
        <v>87</v>
      </c>
      <c r="BC20" s="155" t="s">
        <v>87</v>
      </c>
      <c r="BD20" s="155" t="s">
        <v>87</v>
      </c>
      <c r="BE20" s="156" t="s">
        <v>87</v>
      </c>
      <c r="BF20" s="157" t="s">
        <v>87</v>
      </c>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c r="EF20" s="158"/>
      <c r="EG20" s="158"/>
      <c r="EH20" s="158"/>
      <c r="EI20" s="158"/>
      <c r="EJ20" s="158"/>
      <c r="EK20" s="158"/>
      <c r="EL20" s="158"/>
      <c r="EM20" s="158"/>
    </row>
    <row r="21" spans="1:143" s="66" customFormat="1" ht="42.75" customHeight="1">
      <c r="A21" s="159" t="s">
        <v>180</v>
      </c>
      <c r="B21" s="160" t="s">
        <v>76</v>
      </c>
      <c r="C21" s="161" t="s">
        <v>120</v>
      </c>
      <c r="D21" s="161" t="s">
        <v>121</v>
      </c>
      <c r="E21" s="161" t="s">
        <v>181</v>
      </c>
      <c r="F21" s="162">
        <v>1.31</v>
      </c>
      <c r="G21" s="162" t="s">
        <v>98</v>
      </c>
      <c r="H21" s="162" t="s">
        <v>99</v>
      </c>
      <c r="I21" s="162" t="s">
        <v>82</v>
      </c>
      <c r="J21" s="162" t="s">
        <v>100</v>
      </c>
      <c r="K21" s="162">
        <v>3159286978</v>
      </c>
      <c r="L21" s="163" t="s">
        <v>101</v>
      </c>
      <c r="M21" s="164">
        <v>42736</v>
      </c>
      <c r="N21" s="164">
        <v>43981</v>
      </c>
      <c r="O21" s="161" t="s">
        <v>182</v>
      </c>
      <c r="P21" s="161" t="s">
        <v>183</v>
      </c>
      <c r="Q21" s="207">
        <v>10181</v>
      </c>
      <c r="R21" s="207">
        <v>10181</v>
      </c>
      <c r="S21" s="207">
        <v>10181</v>
      </c>
      <c r="T21" s="207">
        <v>10181</v>
      </c>
      <c r="U21" s="162">
        <v>8.6869999999999994</v>
      </c>
      <c r="V21" s="166">
        <v>0.85</v>
      </c>
      <c r="W21" s="162">
        <v>6217</v>
      </c>
      <c r="X21" s="166">
        <v>0.61</v>
      </c>
      <c r="Y21" s="162">
        <v>6015</v>
      </c>
      <c r="Z21" s="166">
        <v>0.59</v>
      </c>
      <c r="AA21" s="145">
        <v>3071</v>
      </c>
      <c r="AB21" s="208">
        <f>AA21/T21*1</f>
        <v>0.30164031038208428</v>
      </c>
      <c r="AC21" s="161" t="s">
        <v>105</v>
      </c>
      <c r="AD21" s="161" t="s">
        <v>106</v>
      </c>
      <c r="AE21" s="161"/>
      <c r="AF21" s="162">
        <v>1108</v>
      </c>
      <c r="AG21" s="162" t="s">
        <v>107</v>
      </c>
      <c r="AH21" s="165" t="s">
        <v>108</v>
      </c>
      <c r="AI21" s="194">
        <v>60787329290</v>
      </c>
      <c r="AJ21" s="166">
        <v>1</v>
      </c>
      <c r="AK21" s="194">
        <v>48870432531</v>
      </c>
      <c r="AL21" s="192" t="s">
        <v>87</v>
      </c>
      <c r="AM21" s="152">
        <v>0</v>
      </c>
      <c r="AN21" s="192" t="s">
        <v>87</v>
      </c>
      <c r="AO21" s="192" t="s">
        <v>87</v>
      </c>
      <c r="AP21" s="192" t="s">
        <v>87</v>
      </c>
      <c r="AQ21" s="192" t="s">
        <v>87</v>
      </c>
      <c r="AR21" s="192" t="s">
        <v>87</v>
      </c>
      <c r="AS21" s="192" t="s">
        <v>87</v>
      </c>
      <c r="AT21" s="192" t="s">
        <v>87</v>
      </c>
      <c r="AU21" s="157" t="s">
        <v>87</v>
      </c>
      <c r="AV21" s="157" t="s">
        <v>87</v>
      </c>
      <c r="AW21" s="157" t="s">
        <v>87</v>
      </c>
      <c r="AX21" s="157" t="s">
        <v>87</v>
      </c>
      <c r="AY21" s="192" t="s">
        <v>87</v>
      </c>
      <c r="AZ21" s="157" t="s">
        <v>87</v>
      </c>
      <c r="BA21" s="157" t="s">
        <v>87</v>
      </c>
      <c r="BB21" s="155" t="s">
        <v>87</v>
      </c>
      <c r="BC21" s="155" t="s">
        <v>87</v>
      </c>
      <c r="BD21" s="155" t="s">
        <v>87</v>
      </c>
      <c r="BE21" s="156" t="s">
        <v>87</v>
      </c>
      <c r="BF21" s="157" t="s">
        <v>87</v>
      </c>
      <c r="BG21" s="180"/>
      <c r="BH21" s="180"/>
      <c r="BI21" s="180"/>
      <c r="BJ21" s="180"/>
      <c r="BK21" s="180"/>
      <c r="BL21" s="180"/>
      <c r="BM21" s="180"/>
      <c r="BN21" s="180"/>
      <c r="BO21" s="180"/>
      <c r="BP21" s="180"/>
      <c r="BQ21" s="180"/>
      <c r="BR21" s="180"/>
      <c r="BS21" s="180"/>
      <c r="BT21" s="180"/>
      <c r="BU21" s="180"/>
      <c r="BV21" s="180"/>
      <c r="BW21" s="180"/>
      <c r="BX21" s="180"/>
      <c r="BY21" s="180"/>
      <c r="BZ21" s="180"/>
      <c r="CA21" s="180"/>
      <c r="CB21" s="180"/>
      <c r="CC21" s="180"/>
      <c r="CD21" s="180"/>
      <c r="CE21" s="180"/>
      <c r="CF21" s="180"/>
      <c r="CG21" s="180"/>
      <c r="CH21" s="180"/>
      <c r="CI21" s="180"/>
      <c r="CJ21" s="180"/>
      <c r="CK21" s="180"/>
      <c r="CL21" s="180"/>
      <c r="CM21" s="180"/>
      <c r="CN21" s="180"/>
      <c r="CO21" s="180"/>
      <c r="CP21" s="180"/>
      <c r="CQ21" s="180"/>
      <c r="CR21" s="180"/>
      <c r="CS21" s="180"/>
      <c r="CT21" s="180"/>
      <c r="CU21" s="180"/>
      <c r="CV21" s="180"/>
      <c r="CW21" s="180"/>
      <c r="CX21" s="180"/>
      <c r="CY21" s="180"/>
      <c r="CZ21" s="180"/>
      <c r="DA21" s="180"/>
      <c r="DB21" s="180"/>
      <c r="DC21" s="180"/>
      <c r="DD21" s="180"/>
      <c r="DE21" s="180"/>
      <c r="DF21" s="180"/>
      <c r="DG21" s="180"/>
      <c r="DH21" s="180"/>
      <c r="DI21" s="180"/>
      <c r="DJ21" s="180"/>
      <c r="DK21" s="180"/>
      <c r="DL21" s="180"/>
      <c r="DM21" s="180"/>
      <c r="DN21" s="180"/>
      <c r="DO21" s="180"/>
      <c r="DP21" s="180"/>
      <c r="DQ21" s="180"/>
      <c r="DR21" s="180"/>
      <c r="DS21" s="180"/>
      <c r="DT21" s="180"/>
      <c r="DU21" s="180"/>
      <c r="DV21" s="180"/>
      <c r="DW21" s="180"/>
      <c r="DX21" s="180"/>
      <c r="DY21" s="180"/>
      <c r="DZ21" s="180"/>
      <c r="EA21" s="180"/>
      <c r="EB21" s="180"/>
      <c r="EC21" s="180"/>
      <c r="ED21" s="180"/>
      <c r="EE21" s="180"/>
      <c r="EF21" s="180"/>
      <c r="EG21" s="180"/>
      <c r="EH21" s="180"/>
      <c r="EI21" s="180"/>
      <c r="EJ21" s="180"/>
      <c r="EK21" s="180"/>
      <c r="EL21" s="180"/>
      <c r="EM21" s="180"/>
    </row>
    <row r="22" spans="1:143" s="66" customFormat="1" ht="60" customHeight="1">
      <c r="A22" s="159" t="s">
        <v>184</v>
      </c>
      <c r="B22" s="160" t="s">
        <v>76</v>
      </c>
      <c r="C22" s="161" t="s">
        <v>120</v>
      </c>
      <c r="D22" s="161" t="s">
        <v>121</v>
      </c>
      <c r="E22" s="161" t="s">
        <v>185</v>
      </c>
      <c r="F22" s="162">
        <v>1.31</v>
      </c>
      <c r="G22" s="162" t="s">
        <v>98</v>
      </c>
      <c r="H22" s="162" t="s">
        <v>99</v>
      </c>
      <c r="I22" s="162" t="s">
        <v>82</v>
      </c>
      <c r="J22" s="162" t="s">
        <v>100</v>
      </c>
      <c r="K22" s="162">
        <v>3159286978</v>
      </c>
      <c r="L22" s="163" t="s">
        <v>101</v>
      </c>
      <c r="M22" s="164">
        <v>42736</v>
      </c>
      <c r="N22" s="164">
        <v>43981</v>
      </c>
      <c r="O22" s="161" t="s">
        <v>182</v>
      </c>
      <c r="P22" s="161" t="s">
        <v>186</v>
      </c>
      <c r="Q22" s="162">
        <v>946</v>
      </c>
      <c r="R22" s="162">
        <v>946</v>
      </c>
      <c r="S22" s="162">
        <v>946</v>
      </c>
      <c r="T22" s="162">
        <v>946</v>
      </c>
      <c r="U22" s="162">
        <v>581</v>
      </c>
      <c r="V22" s="166">
        <v>0.61</v>
      </c>
      <c r="W22" s="162">
        <v>622</v>
      </c>
      <c r="X22" s="166">
        <v>0.65700000000000003</v>
      </c>
      <c r="Y22" s="162">
        <v>789</v>
      </c>
      <c r="Z22" s="166" t="s">
        <v>187</v>
      </c>
      <c r="AA22" s="145">
        <v>539</v>
      </c>
      <c r="AB22" s="209">
        <f>AA22/T22*1</f>
        <v>0.56976744186046513</v>
      </c>
      <c r="AC22" s="161" t="s">
        <v>105</v>
      </c>
      <c r="AD22" s="161" t="s">
        <v>106</v>
      </c>
      <c r="AE22" s="161"/>
      <c r="AF22" s="162">
        <v>1108</v>
      </c>
      <c r="AG22" s="162" t="s">
        <v>107</v>
      </c>
      <c r="AH22" s="165" t="s">
        <v>188</v>
      </c>
      <c r="AI22" s="194">
        <v>38977788198</v>
      </c>
      <c r="AJ22" s="148">
        <v>1</v>
      </c>
      <c r="AK22" s="194">
        <v>29852550504</v>
      </c>
      <c r="AL22" s="182" t="s">
        <v>189</v>
      </c>
      <c r="AM22" s="186">
        <v>0.02</v>
      </c>
      <c r="AN22" s="164">
        <v>43983</v>
      </c>
      <c r="AO22" s="164">
        <v>44196</v>
      </c>
      <c r="AP22" s="210" t="s">
        <v>190</v>
      </c>
      <c r="AQ22" s="198" t="s">
        <v>191</v>
      </c>
      <c r="AR22" s="211">
        <v>4055</v>
      </c>
      <c r="AS22" s="212">
        <v>1951</v>
      </c>
      <c r="AT22" s="197">
        <f>AS22/AR22</f>
        <v>0.48113440197287299</v>
      </c>
      <c r="AU22" s="173" t="s">
        <v>112</v>
      </c>
      <c r="AV22" s="173" t="s">
        <v>113</v>
      </c>
      <c r="AW22" s="173" t="s">
        <v>114</v>
      </c>
      <c r="AX22" s="174" t="s">
        <v>115</v>
      </c>
      <c r="AY22" s="175">
        <v>7757</v>
      </c>
      <c r="AZ22" s="173" t="s">
        <v>116</v>
      </c>
      <c r="BA22" s="173" t="s">
        <v>192</v>
      </c>
      <c r="BB22" s="176">
        <v>15572859762</v>
      </c>
      <c r="BC22" s="213">
        <v>1</v>
      </c>
      <c r="BD22" s="214">
        <v>14499022696</v>
      </c>
      <c r="BE22" s="191" t="s">
        <v>1768</v>
      </c>
      <c r="BF22" s="598" t="s">
        <v>1760</v>
      </c>
      <c r="BG22" s="180"/>
      <c r="BH22" s="180"/>
      <c r="BI22" s="180"/>
      <c r="BJ22" s="180"/>
      <c r="BK22" s="180"/>
      <c r="BL22" s="180"/>
      <c r="BM22" s="180"/>
      <c r="BN22" s="180"/>
      <c r="BO22" s="180"/>
      <c r="BP22" s="180"/>
      <c r="BQ22" s="180"/>
      <c r="BR22" s="180"/>
      <c r="BS22" s="180"/>
      <c r="BT22" s="180"/>
      <c r="BU22" s="180"/>
      <c r="BV22" s="180"/>
      <c r="BW22" s="180"/>
      <c r="BX22" s="180"/>
      <c r="BY22" s="180"/>
      <c r="BZ22" s="180"/>
      <c r="CA22" s="180"/>
      <c r="CB22" s="180"/>
      <c r="CC22" s="180"/>
      <c r="CD22" s="180"/>
      <c r="CE22" s="180"/>
      <c r="CF22" s="180"/>
      <c r="CG22" s="180"/>
      <c r="CH22" s="180"/>
      <c r="CI22" s="180"/>
      <c r="CJ22" s="180"/>
      <c r="CK22" s="180"/>
      <c r="CL22" s="180"/>
      <c r="CM22" s="180"/>
      <c r="CN22" s="180"/>
      <c r="CO22" s="180"/>
      <c r="CP22" s="180"/>
      <c r="CQ22" s="180"/>
      <c r="CR22" s="180"/>
      <c r="CS22" s="180"/>
      <c r="CT22" s="180"/>
      <c r="CU22" s="180"/>
      <c r="CV22" s="180"/>
      <c r="CW22" s="180"/>
      <c r="CX22" s="180"/>
      <c r="CY22" s="180"/>
      <c r="CZ22" s="180"/>
      <c r="DA22" s="180"/>
      <c r="DB22" s="180"/>
      <c r="DC22" s="180"/>
      <c r="DD22" s="180"/>
      <c r="DE22" s="180"/>
      <c r="DF22" s="180"/>
      <c r="DG22" s="180"/>
      <c r="DH22" s="180"/>
      <c r="DI22" s="180"/>
      <c r="DJ22" s="180"/>
      <c r="DK22" s="180"/>
      <c r="DL22" s="180"/>
      <c r="DM22" s="180"/>
      <c r="DN22" s="180"/>
      <c r="DO22" s="180"/>
      <c r="DP22" s="180"/>
      <c r="DQ22" s="180"/>
      <c r="DR22" s="180"/>
      <c r="DS22" s="180"/>
      <c r="DT22" s="180"/>
      <c r="DU22" s="180"/>
      <c r="DV22" s="180"/>
      <c r="DW22" s="180"/>
      <c r="DX22" s="180"/>
      <c r="DY22" s="180"/>
      <c r="DZ22" s="180"/>
      <c r="EA22" s="180"/>
      <c r="EB22" s="180"/>
      <c r="EC22" s="180"/>
      <c r="ED22" s="180"/>
      <c r="EE22" s="180"/>
      <c r="EF22" s="180"/>
      <c r="EG22" s="180"/>
      <c r="EH22" s="180"/>
      <c r="EI22" s="180"/>
      <c r="EJ22" s="180"/>
      <c r="EK22" s="180"/>
      <c r="EL22" s="180"/>
      <c r="EM22" s="180"/>
    </row>
    <row r="23" spans="1:143" s="66" customFormat="1" ht="42.75" customHeight="1">
      <c r="A23" s="159" t="s">
        <v>194</v>
      </c>
      <c r="B23" s="160" t="s">
        <v>76</v>
      </c>
      <c r="C23" s="161" t="s">
        <v>120</v>
      </c>
      <c r="D23" s="161" t="s">
        <v>121</v>
      </c>
      <c r="E23" s="161" t="s">
        <v>195</v>
      </c>
      <c r="F23" s="162">
        <v>1.31</v>
      </c>
      <c r="G23" s="162" t="s">
        <v>98</v>
      </c>
      <c r="H23" s="162" t="s">
        <v>99</v>
      </c>
      <c r="I23" s="162" t="s">
        <v>82</v>
      </c>
      <c r="J23" s="162" t="s">
        <v>100</v>
      </c>
      <c r="K23" s="162">
        <v>3159286978</v>
      </c>
      <c r="L23" s="163" t="s">
        <v>101</v>
      </c>
      <c r="M23" s="164">
        <v>42736</v>
      </c>
      <c r="N23" s="164">
        <v>43981</v>
      </c>
      <c r="O23" s="161" t="s">
        <v>196</v>
      </c>
      <c r="P23" s="161" t="s">
        <v>197</v>
      </c>
      <c r="Q23" s="162">
        <v>550</v>
      </c>
      <c r="R23" s="162">
        <v>750</v>
      </c>
      <c r="S23" s="162">
        <v>750</v>
      </c>
      <c r="T23" s="162">
        <v>750</v>
      </c>
      <c r="U23" s="162">
        <v>742</v>
      </c>
      <c r="V23" s="166">
        <v>1.35</v>
      </c>
      <c r="W23" s="162">
        <v>962</v>
      </c>
      <c r="X23" s="166">
        <v>1.28</v>
      </c>
      <c r="Y23" s="162">
        <v>1274</v>
      </c>
      <c r="Z23" s="166" t="s">
        <v>198</v>
      </c>
      <c r="AA23" s="145">
        <v>426</v>
      </c>
      <c r="AB23" s="209">
        <f>AA23/T23*1</f>
        <v>0.56799999999999995</v>
      </c>
      <c r="AC23" s="161" t="s">
        <v>105</v>
      </c>
      <c r="AD23" s="161" t="s">
        <v>106</v>
      </c>
      <c r="AE23" s="161"/>
      <c r="AF23" s="162">
        <v>1108</v>
      </c>
      <c r="AG23" s="162" t="s">
        <v>107</v>
      </c>
      <c r="AH23" s="165" t="s">
        <v>199</v>
      </c>
      <c r="AI23" s="194">
        <v>7745563293</v>
      </c>
      <c r="AJ23" s="148">
        <v>1</v>
      </c>
      <c r="AK23" s="194">
        <v>6074850817</v>
      </c>
      <c r="AL23" s="192" t="s">
        <v>87</v>
      </c>
      <c r="AM23" s="152">
        <v>0</v>
      </c>
      <c r="AN23" s="192" t="s">
        <v>87</v>
      </c>
      <c r="AO23" s="192" t="s">
        <v>87</v>
      </c>
      <c r="AP23" s="192" t="s">
        <v>87</v>
      </c>
      <c r="AQ23" s="192" t="s">
        <v>87</v>
      </c>
      <c r="AR23" s="192" t="s">
        <v>87</v>
      </c>
      <c r="AS23" s="192" t="s">
        <v>87</v>
      </c>
      <c r="AT23" s="192" t="s">
        <v>87</v>
      </c>
      <c r="AU23" s="157" t="s">
        <v>87</v>
      </c>
      <c r="AV23" s="157" t="s">
        <v>87</v>
      </c>
      <c r="AW23" s="157" t="s">
        <v>87</v>
      </c>
      <c r="AX23" s="157" t="s">
        <v>87</v>
      </c>
      <c r="AY23" s="192" t="s">
        <v>87</v>
      </c>
      <c r="AZ23" s="157" t="s">
        <v>87</v>
      </c>
      <c r="BA23" s="157" t="s">
        <v>87</v>
      </c>
      <c r="BB23" s="155" t="s">
        <v>87</v>
      </c>
      <c r="BC23" s="155" t="s">
        <v>87</v>
      </c>
      <c r="BD23" s="155" t="s">
        <v>87</v>
      </c>
      <c r="BE23" s="156" t="s">
        <v>87</v>
      </c>
      <c r="BF23" s="157" t="s">
        <v>87</v>
      </c>
      <c r="BG23" s="180"/>
      <c r="BH23" s="180"/>
      <c r="BI23" s="180"/>
      <c r="BJ23" s="180"/>
      <c r="BK23" s="180"/>
      <c r="BL23" s="180"/>
      <c r="BM23" s="180"/>
      <c r="BN23" s="180"/>
      <c r="BO23" s="180"/>
      <c r="BP23" s="180"/>
      <c r="BQ23" s="180"/>
      <c r="BR23" s="180"/>
      <c r="BS23" s="180"/>
      <c r="BT23" s="180"/>
      <c r="BU23" s="180"/>
      <c r="BV23" s="180"/>
      <c r="BW23" s="180"/>
      <c r="BX23" s="180"/>
      <c r="BY23" s="180"/>
      <c r="BZ23" s="180"/>
      <c r="CA23" s="180"/>
      <c r="CB23" s="180"/>
      <c r="CC23" s="180"/>
      <c r="CD23" s="180"/>
      <c r="CE23" s="180"/>
      <c r="CF23" s="180"/>
      <c r="CG23" s="180"/>
      <c r="CH23" s="180"/>
      <c r="CI23" s="180"/>
      <c r="CJ23" s="180"/>
      <c r="CK23" s="180"/>
      <c r="CL23" s="180"/>
      <c r="CM23" s="180"/>
      <c r="CN23" s="180"/>
      <c r="CO23" s="180"/>
      <c r="CP23" s="180"/>
      <c r="CQ23" s="180"/>
      <c r="CR23" s="180"/>
      <c r="CS23" s="180"/>
      <c r="CT23" s="180"/>
      <c r="CU23" s="180"/>
      <c r="CV23" s="180"/>
      <c r="CW23" s="180"/>
      <c r="CX23" s="180"/>
      <c r="CY23" s="180"/>
      <c r="CZ23" s="180"/>
      <c r="DA23" s="180"/>
      <c r="DB23" s="180"/>
      <c r="DC23" s="180"/>
      <c r="DD23" s="180"/>
      <c r="DE23" s="180"/>
      <c r="DF23" s="180"/>
      <c r="DG23" s="180"/>
      <c r="DH23" s="180"/>
      <c r="DI23" s="180"/>
      <c r="DJ23" s="180"/>
      <c r="DK23" s="180"/>
      <c r="DL23" s="180"/>
      <c r="DM23" s="180"/>
      <c r="DN23" s="180"/>
      <c r="DO23" s="180"/>
      <c r="DP23" s="180"/>
      <c r="DQ23" s="180"/>
      <c r="DR23" s="180"/>
      <c r="DS23" s="180"/>
      <c r="DT23" s="180"/>
      <c r="DU23" s="180"/>
      <c r="DV23" s="180"/>
      <c r="DW23" s="180"/>
      <c r="DX23" s="180"/>
      <c r="DY23" s="180"/>
      <c r="DZ23" s="180"/>
      <c r="EA23" s="180"/>
      <c r="EB23" s="180"/>
      <c r="EC23" s="180"/>
      <c r="ED23" s="180"/>
      <c r="EE23" s="180"/>
      <c r="EF23" s="180"/>
      <c r="EG23" s="180"/>
      <c r="EH23" s="180"/>
      <c r="EI23" s="180"/>
      <c r="EJ23" s="180"/>
      <c r="EK23" s="180"/>
      <c r="EL23" s="180"/>
      <c r="EM23" s="180"/>
    </row>
    <row r="24" spans="1:143" s="66" customFormat="1" ht="60" customHeight="1">
      <c r="A24" s="159" t="s">
        <v>200</v>
      </c>
      <c r="B24" s="160" t="s">
        <v>76</v>
      </c>
      <c r="C24" s="161" t="s">
        <v>120</v>
      </c>
      <c r="D24" s="161" t="s">
        <v>121</v>
      </c>
      <c r="E24" s="161" t="s">
        <v>201</v>
      </c>
      <c r="F24" s="162">
        <v>1.31</v>
      </c>
      <c r="G24" s="162" t="s">
        <v>98</v>
      </c>
      <c r="H24" s="162" t="s">
        <v>99</v>
      </c>
      <c r="I24" s="162" t="s">
        <v>82</v>
      </c>
      <c r="J24" s="162" t="s">
        <v>100</v>
      </c>
      <c r="K24" s="162">
        <v>3159286978</v>
      </c>
      <c r="L24" s="163" t="s">
        <v>101</v>
      </c>
      <c r="M24" s="164">
        <v>42736</v>
      </c>
      <c r="N24" s="164">
        <v>43981</v>
      </c>
      <c r="O24" s="161" t="s">
        <v>182</v>
      </c>
      <c r="P24" s="161" t="s">
        <v>202</v>
      </c>
      <c r="Q24" s="207">
        <v>3810</v>
      </c>
      <c r="R24" s="207">
        <v>12150</v>
      </c>
      <c r="S24" s="207">
        <v>12150</v>
      </c>
      <c r="T24" s="207">
        <v>12150</v>
      </c>
      <c r="U24" s="207">
        <v>12112</v>
      </c>
      <c r="V24" s="166">
        <v>3.15</v>
      </c>
      <c r="W24" s="162">
        <v>17455</v>
      </c>
      <c r="X24" s="166">
        <v>1.43</v>
      </c>
      <c r="Y24" s="162">
        <v>17786</v>
      </c>
      <c r="Z24" s="166">
        <v>1.46</v>
      </c>
      <c r="AA24" s="145">
        <v>8012</v>
      </c>
      <c r="AB24" s="209">
        <f>AA24/T24*1</f>
        <v>0.65942386831275723</v>
      </c>
      <c r="AC24" s="161" t="s">
        <v>105</v>
      </c>
      <c r="AD24" s="161" t="s">
        <v>106</v>
      </c>
      <c r="AE24" s="161"/>
      <c r="AF24" s="162">
        <v>1108</v>
      </c>
      <c r="AG24" s="162" t="s">
        <v>107</v>
      </c>
      <c r="AH24" s="165" t="s">
        <v>203</v>
      </c>
      <c r="AI24" s="194">
        <v>44043398544</v>
      </c>
      <c r="AJ24" s="209">
        <v>1</v>
      </c>
      <c r="AK24" s="194">
        <v>38573940785</v>
      </c>
      <c r="AL24" s="215" t="s">
        <v>204</v>
      </c>
      <c r="AM24" s="152">
        <v>0.02</v>
      </c>
      <c r="AN24" s="170">
        <v>43983</v>
      </c>
      <c r="AO24" s="170">
        <v>44196</v>
      </c>
      <c r="AP24" s="216" t="s">
        <v>205</v>
      </c>
      <c r="AQ24" s="198" t="s">
        <v>206</v>
      </c>
      <c r="AR24" s="217">
        <v>17000</v>
      </c>
      <c r="AS24" s="217">
        <v>16414</v>
      </c>
      <c r="AT24" s="197">
        <f>AS24/AR24</f>
        <v>0.96552941176470586</v>
      </c>
      <c r="AU24" s="173" t="s">
        <v>112</v>
      </c>
      <c r="AV24" s="173" t="s">
        <v>113</v>
      </c>
      <c r="AW24" s="173" t="s">
        <v>114</v>
      </c>
      <c r="AX24" s="174" t="s">
        <v>207</v>
      </c>
      <c r="AY24" s="175">
        <v>7757</v>
      </c>
      <c r="AZ24" s="173" t="s">
        <v>116</v>
      </c>
      <c r="BA24" s="173" t="s">
        <v>208</v>
      </c>
      <c r="BB24" s="176">
        <v>2138988361</v>
      </c>
      <c r="BC24" s="213">
        <v>0.97</v>
      </c>
      <c r="BD24" s="657" t="s">
        <v>1787</v>
      </c>
      <c r="BE24" s="178" t="s">
        <v>209</v>
      </c>
      <c r="BF24" s="599" t="s">
        <v>1761</v>
      </c>
      <c r="BG24" s="180"/>
      <c r="BH24" s="180"/>
      <c r="BI24" s="180"/>
      <c r="BJ24" s="180"/>
      <c r="BK24" s="180"/>
      <c r="BL24" s="180"/>
      <c r="BM24" s="180"/>
      <c r="BN24" s="180"/>
      <c r="BO24" s="180"/>
      <c r="BP24" s="180"/>
      <c r="BQ24" s="180"/>
      <c r="BR24" s="180"/>
      <c r="BS24" s="180"/>
      <c r="BT24" s="180"/>
      <c r="BU24" s="180"/>
      <c r="BV24" s="180"/>
      <c r="BW24" s="180"/>
      <c r="BX24" s="180"/>
      <c r="BY24" s="180"/>
      <c r="BZ24" s="180"/>
      <c r="CA24" s="180"/>
      <c r="CB24" s="180"/>
      <c r="CC24" s="180"/>
      <c r="CD24" s="180"/>
      <c r="CE24" s="180"/>
      <c r="CF24" s="180"/>
      <c r="CG24" s="180"/>
      <c r="CH24" s="180"/>
      <c r="CI24" s="180"/>
      <c r="CJ24" s="180"/>
      <c r="CK24" s="180"/>
      <c r="CL24" s="180"/>
      <c r="CM24" s="180"/>
      <c r="CN24" s="180"/>
      <c r="CO24" s="180"/>
      <c r="CP24" s="180"/>
      <c r="CQ24" s="180"/>
      <c r="CR24" s="180"/>
      <c r="CS24" s="180"/>
      <c r="CT24" s="180"/>
      <c r="CU24" s="180"/>
      <c r="CV24" s="180"/>
      <c r="CW24" s="180"/>
      <c r="CX24" s="180"/>
      <c r="CY24" s="180"/>
      <c r="CZ24" s="180"/>
      <c r="DA24" s="180"/>
      <c r="DB24" s="180"/>
      <c r="DC24" s="180"/>
      <c r="DD24" s="180"/>
      <c r="DE24" s="180"/>
      <c r="DF24" s="180"/>
      <c r="DG24" s="180"/>
      <c r="DH24" s="180"/>
      <c r="DI24" s="180"/>
      <c r="DJ24" s="180"/>
      <c r="DK24" s="180"/>
      <c r="DL24" s="180"/>
      <c r="DM24" s="180"/>
      <c r="DN24" s="180"/>
      <c r="DO24" s="180"/>
      <c r="DP24" s="180"/>
      <c r="DQ24" s="180"/>
      <c r="DR24" s="180"/>
      <c r="DS24" s="180"/>
      <c r="DT24" s="180"/>
      <c r="DU24" s="180"/>
      <c r="DV24" s="180"/>
      <c r="DW24" s="180"/>
      <c r="DX24" s="180"/>
      <c r="DY24" s="180"/>
      <c r="DZ24" s="180"/>
      <c r="EA24" s="180"/>
      <c r="EB24" s="180"/>
      <c r="EC24" s="180"/>
      <c r="ED24" s="180"/>
      <c r="EE24" s="180"/>
      <c r="EF24" s="180"/>
      <c r="EG24" s="180"/>
      <c r="EH24" s="180"/>
      <c r="EI24" s="180"/>
      <c r="EJ24" s="180"/>
      <c r="EK24" s="180"/>
      <c r="EL24" s="180"/>
      <c r="EM24" s="180"/>
    </row>
    <row r="25" spans="1:143" s="35" customFormat="1" ht="60" customHeight="1">
      <c r="A25" s="142" t="s">
        <v>210</v>
      </c>
      <c r="B25" s="143" t="s">
        <v>76</v>
      </c>
      <c r="C25" s="144" t="s">
        <v>120</v>
      </c>
      <c r="D25" s="144" t="s">
        <v>121</v>
      </c>
      <c r="E25" s="144" t="s">
        <v>211</v>
      </c>
      <c r="F25" s="145">
        <v>0.69</v>
      </c>
      <c r="G25" s="145" t="s">
        <v>98</v>
      </c>
      <c r="H25" s="145" t="s">
        <v>99</v>
      </c>
      <c r="I25" s="145" t="s">
        <v>82</v>
      </c>
      <c r="J25" s="162" t="s">
        <v>212</v>
      </c>
      <c r="K25" s="162">
        <v>3166271738</v>
      </c>
      <c r="L25" s="163" t="s">
        <v>213</v>
      </c>
      <c r="M25" s="164">
        <v>42522</v>
      </c>
      <c r="N25" s="164">
        <v>43981</v>
      </c>
      <c r="O25" s="161" t="s">
        <v>214</v>
      </c>
      <c r="P25" s="161" t="s">
        <v>215</v>
      </c>
      <c r="Q25" s="166">
        <v>1</v>
      </c>
      <c r="R25" s="166">
        <v>1</v>
      </c>
      <c r="S25" s="166">
        <v>1</v>
      </c>
      <c r="T25" s="166">
        <v>1</v>
      </c>
      <c r="U25" s="166">
        <v>1</v>
      </c>
      <c r="V25" s="166">
        <v>1</v>
      </c>
      <c r="W25" s="166">
        <v>1</v>
      </c>
      <c r="X25" s="166">
        <v>1</v>
      </c>
      <c r="Y25" s="166">
        <v>1</v>
      </c>
      <c r="Z25" s="166">
        <v>1</v>
      </c>
      <c r="AA25" s="183">
        <v>1</v>
      </c>
      <c r="AB25" s="183">
        <f t="shared" ref="AB25" si="0">IFERROR(AA25/$T25,0)</f>
        <v>1</v>
      </c>
      <c r="AC25" s="165" t="s">
        <v>216</v>
      </c>
      <c r="AD25" s="165" t="s">
        <v>106</v>
      </c>
      <c r="AE25" s="165" t="s">
        <v>217</v>
      </c>
      <c r="AF25" s="162">
        <v>1113</v>
      </c>
      <c r="AG25" s="162" t="s">
        <v>218</v>
      </c>
      <c r="AH25" s="165" t="s">
        <v>219</v>
      </c>
      <c r="AI25" s="218" t="s">
        <v>82</v>
      </c>
      <c r="AJ25" s="219" t="s">
        <v>82</v>
      </c>
      <c r="AK25" s="184" t="s">
        <v>82</v>
      </c>
      <c r="AL25" s="608" t="s">
        <v>220</v>
      </c>
      <c r="AM25" s="609">
        <v>0.02</v>
      </c>
      <c r="AN25" s="610">
        <v>44013</v>
      </c>
      <c r="AO25" s="610">
        <v>44196</v>
      </c>
      <c r="AP25" s="611" t="s">
        <v>221</v>
      </c>
      <c r="AQ25" s="153" t="s">
        <v>222</v>
      </c>
      <c r="AR25" s="612">
        <v>1</v>
      </c>
      <c r="AS25" s="612">
        <v>1</v>
      </c>
      <c r="AT25" s="613">
        <v>1</v>
      </c>
      <c r="AU25" s="254" t="s">
        <v>112</v>
      </c>
      <c r="AV25" s="254" t="s">
        <v>133</v>
      </c>
      <c r="AW25" s="254" t="s">
        <v>134</v>
      </c>
      <c r="AX25" s="614" t="s">
        <v>223</v>
      </c>
      <c r="AY25" s="615">
        <v>7771</v>
      </c>
      <c r="AZ25" s="153" t="s">
        <v>224</v>
      </c>
      <c r="BA25" s="153" t="s">
        <v>225</v>
      </c>
      <c r="BB25" s="616" t="s">
        <v>87</v>
      </c>
      <c r="BC25" s="616" t="s">
        <v>193</v>
      </c>
      <c r="BD25" s="616" t="s">
        <v>193</v>
      </c>
      <c r="BE25" s="617" t="s">
        <v>1769</v>
      </c>
      <c r="BF25" s="153" t="s">
        <v>226</v>
      </c>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c r="EF25" s="158"/>
      <c r="EG25" s="158"/>
      <c r="EH25" s="158"/>
      <c r="EI25" s="158"/>
      <c r="EJ25" s="158"/>
      <c r="EK25" s="158"/>
      <c r="EL25" s="158"/>
      <c r="EM25" s="158"/>
    </row>
    <row r="26" spans="1:143" s="34" customFormat="1" ht="60" customHeight="1">
      <c r="A26" s="142" t="s">
        <v>227</v>
      </c>
      <c r="B26" s="143" t="s">
        <v>76</v>
      </c>
      <c r="C26" s="144" t="s">
        <v>120</v>
      </c>
      <c r="D26" s="201" t="s">
        <v>121</v>
      </c>
      <c r="E26" s="221" t="s">
        <v>228</v>
      </c>
      <c r="F26" s="162">
        <v>0.91</v>
      </c>
      <c r="G26" s="162" t="s">
        <v>229</v>
      </c>
      <c r="H26" s="221" t="s">
        <v>230</v>
      </c>
      <c r="I26" s="221" t="s">
        <v>82</v>
      </c>
      <c r="J26" s="221" t="s">
        <v>231</v>
      </c>
      <c r="K26" s="222" t="s">
        <v>232</v>
      </c>
      <c r="L26" s="221" t="s">
        <v>233</v>
      </c>
      <c r="M26" s="164">
        <v>42736</v>
      </c>
      <c r="N26" s="164">
        <v>43981</v>
      </c>
      <c r="O26" s="221" t="s">
        <v>234</v>
      </c>
      <c r="P26" s="221" t="s">
        <v>235</v>
      </c>
      <c r="Q26" s="166" t="s">
        <v>236</v>
      </c>
      <c r="R26" s="166">
        <v>1</v>
      </c>
      <c r="S26" s="166">
        <v>1</v>
      </c>
      <c r="T26" s="166">
        <v>1</v>
      </c>
      <c r="U26" s="166">
        <v>0</v>
      </c>
      <c r="V26" s="166">
        <v>0</v>
      </c>
      <c r="W26" s="166">
        <v>1</v>
      </c>
      <c r="X26" s="166">
        <v>1</v>
      </c>
      <c r="Y26" s="166">
        <v>1</v>
      </c>
      <c r="Z26" s="166">
        <v>1</v>
      </c>
      <c r="AA26" s="148">
        <v>0</v>
      </c>
      <c r="AB26" s="148">
        <v>0</v>
      </c>
      <c r="AC26" s="221" t="s">
        <v>237</v>
      </c>
      <c r="AD26" s="221" t="s">
        <v>238</v>
      </c>
      <c r="AE26" s="162"/>
      <c r="AF26" s="162">
        <v>1048</v>
      </c>
      <c r="AG26" s="221" t="s">
        <v>239</v>
      </c>
      <c r="AH26" s="221" t="s">
        <v>240</v>
      </c>
      <c r="AI26" s="207">
        <v>1070516400</v>
      </c>
      <c r="AJ26" s="223" t="s">
        <v>241</v>
      </c>
      <c r="AK26" s="207">
        <f>+(321978+878310+895212)</f>
        <v>2095500</v>
      </c>
      <c r="AL26" s="224" t="s">
        <v>242</v>
      </c>
      <c r="AM26" s="186">
        <v>1.4999999999999999E-2</v>
      </c>
      <c r="AN26" s="225">
        <v>44013</v>
      </c>
      <c r="AO26" s="225">
        <v>44196</v>
      </c>
      <c r="AP26" s="226" t="s">
        <v>243</v>
      </c>
      <c r="AQ26" s="227" t="s">
        <v>244</v>
      </c>
      <c r="AR26" s="228">
        <v>1</v>
      </c>
      <c r="AS26" s="209">
        <v>1</v>
      </c>
      <c r="AT26" s="197">
        <f>AS26/AR26</f>
        <v>1</v>
      </c>
      <c r="AU26" s="229" t="s">
        <v>245</v>
      </c>
      <c r="AV26" s="173" t="s">
        <v>246</v>
      </c>
      <c r="AW26" s="153" t="s">
        <v>247</v>
      </c>
      <c r="AX26" s="215" t="s">
        <v>248</v>
      </c>
      <c r="AY26" s="179">
        <v>7660</v>
      </c>
      <c r="AZ26" s="173" t="s">
        <v>249</v>
      </c>
      <c r="BA26" s="173" t="s">
        <v>250</v>
      </c>
      <c r="BB26" s="230">
        <v>1669000000</v>
      </c>
      <c r="BC26" s="231" t="s">
        <v>87</v>
      </c>
      <c r="BD26" s="623">
        <v>0</v>
      </c>
      <c r="BE26" s="232" t="s">
        <v>251</v>
      </c>
      <c r="BF26" s="233" t="s">
        <v>252</v>
      </c>
    </row>
    <row r="27" spans="1:143" s="35" customFormat="1" ht="60" customHeight="1">
      <c r="A27" s="142" t="s">
        <v>253</v>
      </c>
      <c r="B27" s="234" t="s">
        <v>76</v>
      </c>
      <c r="C27" s="235" t="s">
        <v>120</v>
      </c>
      <c r="D27" s="235" t="s">
        <v>121</v>
      </c>
      <c r="E27" s="236" t="s">
        <v>254</v>
      </c>
      <c r="F27" s="162">
        <v>0.91</v>
      </c>
      <c r="G27" s="237" t="s">
        <v>255</v>
      </c>
      <c r="H27" s="237" t="s">
        <v>256</v>
      </c>
      <c r="I27" s="237" t="s">
        <v>82</v>
      </c>
      <c r="J27" s="238" t="s">
        <v>257</v>
      </c>
      <c r="K27" s="238">
        <v>6605400</v>
      </c>
      <c r="L27" s="162" t="s">
        <v>258</v>
      </c>
      <c r="M27" s="239">
        <v>42917</v>
      </c>
      <c r="N27" s="239">
        <v>44196</v>
      </c>
      <c r="O27" s="236" t="s">
        <v>259</v>
      </c>
      <c r="P27" s="236" t="s">
        <v>260</v>
      </c>
      <c r="Q27" s="237">
        <v>6</v>
      </c>
      <c r="R27" s="237">
        <v>6</v>
      </c>
      <c r="S27" s="69">
        <v>250</v>
      </c>
      <c r="T27" s="69">
        <v>200</v>
      </c>
      <c r="U27" s="237">
        <v>6</v>
      </c>
      <c r="V27" s="240">
        <f>+U27/Q27</f>
        <v>1</v>
      </c>
      <c r="W27" s="241">
        <v>303</v>
      </c>
      <c r="X27" s="242">
        <v>50.5</v>
      </c>
      <c r="Y27" s="237">
        <v>329</v>
      </c>
      <c r="Z27" s="243">
        <v>1.3160000000000001</v>
      </c>
      <c r="AA27" s="244">
        <v>38</v>
      </c>
      <c r="AB27" s="245">
        <v>0.19</v>
      </c>
      <c r="AC27" s="236" t="s">
        <v>261</v>
      </c>
      <c r="AD27" s="236" t="s">
        <v>262</v>
      </c>
      <c r="AE27" s="236" t="s">
        <v>263</v>
      </c>
      <c r="AF27" s="237">
        <v>1146</v>
      </c>
      <c r="AG27" s="237" t="s">
        <v>264</v>
      </c>
      <c r="AH27" s="246" t="s">
        <v>265</v>
      </c>
      <c r="AI27" s="247">
        <v>13618186426</v>
      </c>
      <c r="AJ27" s="248">
        <f t="shared" ref="AJ27:AJ32" si="1">AK27/AI27</f>
        <v>1.9365326024359715E-3</v>
      </c>
      <c r="AK27" s="247">
        <f>(91708*Q27)+(86744*6)+(96159*250)+33200*38</f>
        <v>26372062</v>
      </c>
      <c r="AL27" s="249" t="s">
        <v>266</v>
      </c>
      <c r="AM27" s="152">
        <v>0.02</v>
      </c>
      <c r="AN27" s="170">
        <v>44044</v>
      </c>
      <c r="AO27" s="170">
        <v>44196</v>
      </c>
      <c r="AP27" s="250" t="s">
        <v>267</v>
      </c>
      <c r="AQ27" s="251" t="s">
        <v>268</v>
      </c>
      <c r="AR27" s="252">
        <v>18</v>
      </c>
      <c r="AS27" s="253">
        <v>55</v>
      </c>
      <c r="AT27" s="197">
        <f>AS27/AR27</f>
        <v>3.0555555555555554</v>
      </c>
      <c r="AU27" s="254" t="s">
        <v>269</v>
      </c>
      <c r="AV27" s="254" t="s">
        <v>270</v>
      </c>
      <c r="AW27" s="254" t="s">
        <v>271</v>
      </c>
      <c r="AX27" s="255" t="s">
        <v>272</v>
      </c>
      <c r="AY27" s="256">
        <v>7851</v>
      </c>
      <c r="AZ27" s="254" t="s">
        <v>273</v>
      </c>
      <c r="BA27" s="254" t="s">
        <v>274</v>
      </c>
      <c r="BB27" s="257">
        <v>2561909587</v>
      </c>
      <c r="BC27" s="258">
        <f>+(6058836/2561909587)</f>
        <v>2.364968705665724E-3</v>
      </c>
      <c r="BD27" s="654">
        <v>8269630</v>
      </c>
      <c r="BE27" s="259" t="s">
        <v>275</v>
      </c>
      <c r="BF27" s="259" t="s">
        <v>276</v>
      </c>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c r="EF27" s="158"/>
      <c r="EG27" s="158"/>
      <c r="EH27" s="158"/>
      <c r="EI27" s="158"/>
      <c r="EJ27" s="158"/>
      <c r="EK27" s="158"/>
      <c r="EL27" s="158"/>
      <c r="EM27" s="158"/>
    </row>
    <row r="28" spans="1:143" s="35" customFormat="1" ht="60" customHeight="1">
      <c r="A28" s="142" t="s">
        <v>277</v>
      </c>
      <c r="B28" s="234" t="s">
        <v>76</v>
      </c>
      <c r="C28" s="235" t="s">
        <v>120</v>
      </c>
      <c r="D28" s="235" t="s">
        <v>121</v>
      </c>
      <c r="E28" s="236" t="s">
        <v>278</v>
      </c>
      <c r="F28" s="162">
        <v>0.91</v>
      </c>
      <c r="G28" s="237" t="s">
        <v>255</v>
      </c>
      <c r="H28" s="237" t="s">
        <v>256</v>
      </c>
      <c r="I28" s="237" t="s">
        <v>82</v>
      </c>
      <c r="J28" s="238" t="s">
        <v>257</v>
      </c>
      <c r="K28" s="238">
        <v>6605400</v>
      </c>
      <c r="L28" s="162" t="s">
        <v>258</v>
      </c>
      <c r="M28" s="239">
        <v>42917</v>
      </c>
      <c r="N28" s="239">
        <v>44196</v>
      </c>
      <c r="O28" s="236" t="s">
        <v>279</v>
      </c>
      <c r="P28" s="236" t="s">
        <v>280</v>
      </c>
      <c r="Q28" s="237">
        <v>1</v>
      </c>
      <c r="R28" s="237">
        <v>1</v>
      </c>
      <c r="S28" s="69">
        <v>40</v>
      </c>
      <c r="T28" s="69">
        <v>10</v>
      </c>
      <c r="U28" s="237">
        <v>5</v>
      </c>
      <c r="V28" s="240">
        <f>U28/Q28</f>
        <v>5</v>
      </c>
      <c r="W28" s="241">
        <v>19</v>
      </c>
      <c r="X28" s="242">
        <v>19</v>
      </c>
      <c r="Y28" s="237">
        <v>158</v>
      </c>
      <c r="Z28" s="243">
        <v>3.95</v>
      </c>
      <c r="AA28" s="244">
        <v>5</v>
      </c>
      <c r="AB28" s="245">
        <v>0.5</v>
      </c>
      <c r="AC28" s="236" t="s">
        <v>261</v>
      </c>
      <c r="AD28" s="236" t="s">
        <v>262</v>
      </c>
      <c r="AE28" s="236" t="s">
        <v>263</v>
      </c>
      <c r="AF28" s="237">
        <v>1146</v>
      </c>
      <c r="AG28" s="236" t="s">
        <v>264</v>
      </c>
      <c r="AH28" s="63" t="s">
        <v>281</v>
      </c>
      <c r="AI28" s="260">
        <v>29873681277</v>
      </c>
      <c r="AJ28" s="248">
        <f t="shared" si="1"/>
        <v>5.6024096410526886E-4</v>
      </c>
      <c r="AK28" s="260">
        <f>372903+214472+(341777*40)+(495601*AA28)</f>
        <v>16736460</v>
      </c>
      <c r="AL28" s="261" t="s">
        <v>282</v>
      </c>
      <c r="AM28" s="186">
        <v>1.4999999999999999E-2</v>
      </c>
      <c r="AN28" s="262">
        <v>44044</v>
      </c>
      <c r="AO28" s="262">
        <v>44196</v>
      </c>
      <c r="AP28" s="263" t="s">
        <v>283</v>
      </c>
      <c r="AQ28" s="251" t="s">
        <v>284</v>
      </c>
      <c r="AR28" s="252">
        <v>10</v>
      </c>
      <c r="AS28" s="253">
        <v>3</v>
      </c>
      <c r="AT28" s="197">
        <f>AS28/AR28</f>
        <v>0.3</v>
      </c>
      <c r="AU28" s="173" t="s">
        <v>269</v>
      </c>
      <c r="AV28" s="173" t="s">
        <v>270</v>
      </c>
      <c r="AW28" s="173" t="s">
        <v>271</v>
      </c>
      <c r="AX28" s="174" t="s">
        <v>272</v>
      </c>
      <c r="AY28" s="179">
        <v>7851</v>
      </c>
      <c r="AZ28" s="173" t="s">
        <v>273</v>
      </c>
      <c r="BA28" s="173" t="s">
        <v>274</v>
      </c>
      <c r="BB28" s="257">
        <v>2561909587</v>
      </c>
      <c r="BC28" s="264">
        <f>+(1690280/2561909587)</f>
        <v>6.5977347857124047E-4</v>
      </c>
      <c r="BD28" s="654">
        <v>431193</v>
      </c>
      <c r="BE28" s="259" t="s">
        <v>285</v>
      </c>
      <c r="BF28" s="259" t="s">
        <v>276</v>
      </c>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c r="EF28" s="158"/>
      <c r="EG28" s="158"/>
      <c r="EH28" s="158"/>
      <c r="EI28" s="158"/>
      <c r="EJ28" s="158"/>
      <c r="EK28" s="158"/>
      <c r="EL28" s="158"/>
      <c r="EM28" s="158"/>
    </row>
    <row r="29" spans="1:143" s="34" customFormat="1" ht="42.75" customHeight="1">
      <c r="A29" s="142" t="s">
        <v>286</v>
      </c>
      <c r="B29" s="234" t="s">
        <v>76</v>
      </c>
      <c r="C29" s="235" t="s">
        <v>120</v>
      </c>
      <c r="D29" s="235" t="s">
        <v>121</v>
      </c>
      <c r="E29" s="236" t="s">
        <v>287</v>
      </c>
      <c r="F29" s="162">
        <v>0.91</v>
      </c>
      <c r="G29" s="237" t="s">
        <v>255</v>
      </c>
      <c r="H29" s="237" t="s">
        <v>256</v>
      </c>
      <c r="I29" s="237" t="s">
        <v>82</v>
      </c>
      <c r="J29" s="238" t="s">
        <v>257</v>
      </c>
      <c r="K29" s="238">
        <v>6605400</v>
      </c>
      <c r="L29" s="162" t="s">
        <v>258</v>
      </c>
      <c r="M29" s="239">
        <v>42917</v>
      </c>
      <c r="N29" s="239">
        <v>44196</v>
      </c>
      <c r="O29" s="236" t="s">
        <v>288</v>
      </c>
      <c r="P29" s="236" t="s">
        <v>289</v>
      </c>
      <c r="Q29" s="237">
        <v>96</v>
      </c>
      <c r="R29" s="237">
        <v>96</v>
      </c>
      <c r="S29" s="69">
        <v>100</v>
      </c>
      <c r="T29" s="69">
        <v>50</v>
      </c>
      <c r="U29" s="237">
        <v>96</v>
      </c>
      <c r="V29" s="240">
        <f>+U29/Q29</f>
        <v>1</v>
      </c>
      <c r="W29" s="241">
        <v>117</v>
      </c>
      <c r="X29" s="243">
        <v>1.22</v>
      </c>
      <c r="Y29" s="237">
        <v>101</v>
      </c>
      <c r="Z29" s="243">
        <v>1.01</v>
      </c>
      <c r="AA29" s="237">
        <v>33</v>
      </c>
      <c r="AB29" s="265">
        <v>0.66</v>
      </c>
      <c r="AC29" s="236" t="s">
        <v>261</v>
      </c>
      <c r="AD29" s="236" t="s">
        <v>262</v>
      </c>
      <c r="AE29" s="236" t="s">
        <v>263</v>
      </c>
      <c r="AF29" s="237">
        <v>1146</v>
      </c>
      <c r="AG29" s="236" t="s">
        <v>264</v>
      </c>
      <c r="AH29" s="63" t="s">
        <v>290</v>
      </c>
      <c r="AI29" s="266">
        <v>80838599944</v>
      </c>
      <c r="AJ29" s="248">
        <f t="shared" si="1"/>
        <v>6.389322555781546E-4</v>
      </c>
      <c r="AK29" s="260">
        <f>(129179*Q29)+(151214*R29)+(169474*S29)+(235917*AA29)</f>
        <v>51650389</v>
      </c>
      <c r="AL29" s="267" t="s">
        <v>87</v>
      </c>
      <c r="AM29" s="152">
        <v>0</v>
      </c>
      <c r="AN29" s="268" t="s">
        <v>87</v>
      </c>
      <c r="AO29" s="268" t="s">
        <v>87</v>
      </c>
      <c r="AP29" s="268" t="s">
        <v>87</v>
      </c>
      <c r="AQ29" s="268" t="s">
        <v>87</v>
      </c>
      <c r="AR29" s="268" t="s">
        <v>87</v>
      </c>
      <c r="AS29" s="192" t="s">
        <v>87</v>
      </c>
      <c r="AT29" s="192" t="s">
        <v>87</v>
      </c>
      <c r="AU29" s="269" t="s">
        <v>87</v>
      </c>
      <c r="AV29" s="269" t="s">
        <v>87</v>
      </c>
      <c r="AW29" s="269" t="s">
        <v>87</v>
      </c>
      <c r="AX29" s="269" t="s">
        <v>87</v>
      </c>
      <c r="AY29" s="268" t="s">
        <v>87</v>
      </c>
      <c r="AZ29" s="269" t="s">
        <v>87</v>
      </c>
      <c r="BA29" s="269" t="s">
        <v>87</v>
      </c>
      <c r="BB29" s="270" t="s">
        <v>87</v>
      </c>
      <c r="BC29" s="270" t="s">
        <v>87</v>
      </c>
      <c r="BD29" s="270" t="s">
        <v>87</v>
      </c>
      <c r="BE29" s="271" t="s">
        <v>87</v>
      </c>
      <c r="BF29" s="269" t="s">
        <v>87</v>
      </c>
    </row>
    <row r="30" spans="1:143" s="34" customFormat="1" ht="60" customHeight="1">
      <c r="A30" s="142" t="s">
        <v>291</v>
      </c>
      <c r="B30" s="234" t="s">
        <v>76</v>
      </c>
      <c r="C30" s="235" t="s">
        <v>120</v>
      </c>
      <c r="D30" s="235" t="s">
        <v>121</v>
      </c>
      <c r="E30" s="70" t="s">
        <v>292</v>
      </c>
      <c r="F30" s="162">
        <v>0.91</v>
      </c>
      <c r="G30" s="237" t="s">
        <v>255</v>
      </c>
      <c r="H30" s="237" t="s">
        <v>256</v>
      </c>
      <c r="I30" s="237" t="s">
        <v>82</v>
      </c>
      <c r="J30" s="238" t="s">
        <v>257</v>
      </c>
      <c r="K30" s="238">
        <v>6605400</v>
      </c>
      <c r="L30" s="162" t="s">
        <v>258</v>
      </c>
      <c r="M30" s="239">
        <v>42917</v>
      </c>
      <c r="N30" s="239">
        <v>44196</v>
      </c>
      <c r="O30" s="70" t="s">
        <v>293</v>
      </c>
      <c r="P30" s="70" t="s">
        <v>294</v>
      </c>
      <c r="Q30" s="272">
        <v>3</v>
      </c>
      <c r="R30" s="272">
        <v>3</v>
      </c>
      <c r="S30" s="71">
        <v>20</v>
      </c>
      <c r="T30" s="71">
        <v>10</v>
      </c>
      <c r="U30" s="237">
        <v>3</v>
      </c>
      <c r="V30" s="240">
        <f>+U30/Q30</f>
        <v>1</v>
      </c>
      <c r="W30" s="241">
        <v>14</v>
      </c>
      <c r="X30" s="243">
        <v>4.66</v>
      </c>
      <c r="Y30" s="237">
        <v>28</v>
      </c>
      <c r="Z30" s="243">
        <v>1.4</v>
      </c>
      <c r="AA30" s="244">
        <v>1</v>
      </c>
      <c r="AB30" s="245">
        <v>0.1</v>
      </c>
      <c r="AC30" s="236" t="s">
        <v>261</v>
      </c>
      <c r="AD30" s="236" t="s">
        <v>262</v>
      </c>
      <c r="AE30" s="236" t="s">
        <v>263</v>
      </c>
      <c r="AF30" s="237">
        <v>1146</v>
      </c>
      <c r="AG30" s="236" t="s">
        <v>264</v>
      </c>
      <c r="AH30" s="273" t="s">
        <v>265</v>
      </c>
      <c r="AI30" s="247">
        <v>13618186426</v>
      </c>
      <c r="AJ30" s="248">
        <f t="shared" si="1"/>
        <v>1.4817817416182285E-4</v>
      </c>
      <c r="AK30" s="260">
        <f>(125169*3)+(88841*3)+(65180*S30)+(72288*1)</f>
        <v>2017918</v>
      </c>
      <c r="AL30" s="274" t="s">
        <v>295</v>
      </c>
      <c r="AM30" s="152">
        <v>0.02</v>
      </c>
      <c r="AN30" s="275">
        <v>44044</v>
      </c>
      <c r="AO30" s="276">
        <v>44196</v>
      </c>
      <c r="AP30" s="277" t="s">
        <v>296</v>
      </c>
      <c r="AQ30" s="278" t="s">
        <v>297</v>
      </c>
      <c r="AR30" s="279">
        <v>30</v>
      </c>
      <c r="AS30" s="280">
        <v>59</v>
      </c>
      <c r="AT30" s="197">
        <f>AS30/AR30</f>
        <v>1.9666666666666666</v>
      </c>
      <c r="AU30" s="173" t="s">
        <v>269</v>
      </c>
      <c r="AV30" s="173" t="s">
        <v>270</v>
      </c>
      <c r="AW30" s="281" t="s">
        <v>271</v>
      </c>
      <c r="AX30" s="215" t="s">
        <v>272</v>
      </c>
      <c r="AY30" s="179">
        <v>7851</v>
      </c>
      <c r="AZ30" s="173" t="s">
        <v>273</v>
      </c>
      <c r="BA30" s="173" t="s">
        <v>274</v>
      </c>
      <c r="BB30" s="257">
        <v>2561909587</v>
      </c>
      <c r="BC30" s="282">
        <f>+(9192240/2561909587)</f>
        <v>3.5880423129077427E-3</v>
      </c>
      <c r="BD30" s="654">
        <v>6940232</v>
      </c>
      <c r="BE30" s="259" t="s">
        <v>298</v>
      </c>
      <c r="BF30" s="259" t="s">
        <v>276</v>
      </c>
    </row>
    <row r="31" spans="1:143" s="34" customFormat="1" ht="60" customHeight="1">
      <c r="A31" s="142" t="s">
        <v>299</v>
      </c>
      <c r="B31" s="234" t="s">
        <v>76</v>
      </c>
      <c r="C31" s="235" t="s">
        <v>120</v>
      </c>
      <c r="D31" s="235" t="s">
        <v>121</v>
      </c>
      <c r="E31" s="236" t="s">
        <v>300</v>
      </c>
      <c r="F31" s="162">
        <v>0.91</v>
      </c>
      <c r="G31" s="237" t="s">
        <v>255</v>
      </c>
      <c r="H31" s="237" t="s">
        <v>256</v>
      </c>
      <c r="I31" s="237" t="s">
        <v>82</v>
      </c>
      <c r="J31" s="238" t="s">
        <v>257</v>
      </c>
      <c r="K31" s="238">
        <v>6605400</v>
      </c>
      <c r="L31" s="162" t="s">
        <v>258</v>
      </c>
      <c r="M31" s="239">
        <v>42917</v>
      </c>
      <c r="N31" s="239">
        <v>44196</v>
      </c>
      <c r="O31" s="236" t="s">
        <v>301</v>
      </c>
      <c r="P31" s="236" t="s">
        <v>302</v>
      </c>
      <c r="Q31" s="237">
        <v>2</v>
      </c>
      <c r="R31" s="237">
        <v>2</v>
      </c>
      <c r="S31" s="69">
        <v>10</v>
      </c>
      <c r="T31" s="69">
        <v>10</v>
      </c>
      <c r="U31" s="237">
        <v>2</v>
      </c>
      <c r="V31" s="240">
        <f>+U31/Q31</f>
        <v>1</v>
      </c>
      <c r="W31" s="241">
        <v>14</v>
      </c>
      <c r="X31" s="243">
        <v>7</v>
      </c>
      <c r="Y31" s="237">
        <v>7</v>
      </c>
      <c r="Z31" s="243">
        <v>0.7</v>
      </c>
      <c r="AA31" s="244">
        <v>1</v>
      </c>
      <c r="AB31" s="245">
        <v>0.1</v>
      </c>
      <c r="AC31" s="236" t="s">
        <v>261</v>
      </c>
      <c r="AD31" s="236" t="s">
        <v>262</v>
      </c>
      <c r="AE31" s="236" t="s">
        <v>263</v>
      </c>
      <c r="AF31" s="237">
        <v>1146</v>
      </c>
      <c r="AG31" s="236" t="s">
        <v>264</v>
      </c>
      <c r="AH31" s="273" t="s">
        <v>265</v>
      </c>
      <c r="AI31" s="247">
        <v>13618186426</v>
      </c>
      <c r="AJ31" s="248">
        <f t="shared" si="1"/>
        <v>2.3059384721041561E-4</v>
      </c>
      <c r="AK31" s="260">
        <f>(327243*2)+(238464*R31)+(182164*S31)+187216</f>
        <v>3140270</v>
      </c>
      <c r="AL31" s="274" t="s">
        <v>303</v>
      </c>
      <c r="AM31" s="186">
        <v>1.4999999999999999E-2</v>
      </c>
      <c r="AN31" s="170">
        <v>44044</v>
      </c>
      <c r="AO31" s="170">
        <v>44196</v>
      </c>
      <c r="AP31" s="283" t="s">
        <v>304</v>
      </c>
      <c r="AQ31" s="203" t="s">
        <v>305</v>
      </c>
      <c r="AR31" s="284">
        <v>30</v>
      </c>
      <c r="AS31" s="285">
        <v>95</v>
      </c>
      <c r="AT31" s="197">
        <f>AS31/AR31</f>
        <v>3.1666666666666665</v>
      </c>
      <c r="AU31" s="173" t="s">
        <v>269</v>
      </c>
      <c r="AV31" s="173" t="s">
        <v>270</v>
      </c>
      <c r="AW31" s="173" t="s">
        <v>271</v>
      </c>
      <c r="AX31" s="215" t="s">
        <v>272</v>
      </c>
      <c r="AY31" s="179">
        <v>7851</v>
      </c>
      <c r="AZ31" s="173" t="s">
        <v>273</v>
      </c>
      <c r="BA31" s="173" t="s">
        <v>274</v>
      </c>
      <c r="BB31" s="257">
        <v>2561909587</v>
      </c>
      <c r="BC31" s="282">
        <v>2.7904614730652477E-3</v>
      </c>
      <c r="BD31" s="654">
        <v>24906508</v>
      </c>
      <c r="BE31" s="259" t="s">
        <v>306</v>
      </c>
      <c r="BF31" s="259" t="s">
        <v>276</v>
      </c>
    </row>
    <row r="32" spans="1:143" s="34" customFormat="1" ht="60" customHeight="1">
      <c r="A32" s="142" t="s">
        <v>307</v>
      </c>
      <c r="B32" s="234" t="s">
        <v>76</v>
      </c>
      <c r="C32" s="235" t="s">
        <v>120</v>
      </c>
      <c r="D32" s="235" t="s">
        <v>121</v>
      </c>
      <c r="E32" s="236" t="s">
        <v>308</v>
      </c>
      <c r="F32" s="162">
        <v>0.91</v>
      </c>
      <c r="G32" s="237" t="s">
        <v>255</v>
      </c>
      <c r="H32" s="237" t="s">
        <v>256</v>
      </c>
      <c r="I32" s="237" t="s">
        <v>82</v>
      </c>
      <c r="J32" s="238" t="s">
        <v>257</v>
      </c>
      <c r="K32" s="238">
        <v>6605400</v>
      </c>
      <c r="L32" s="162" t="s">
        <v>258</v>
      </c>
      <c r="M32" s="239">
        <v>42917</v>
      </c>
      <c r="N32" s="239">
        <v>44196</v>
      </c>
      <c r="O32" s="236" t="s">
        <v>309</v>
      </c>
      <c r="P32" s="236" t="s">
        <v>310</v>
      </c>
      <c r="Q32" s="237">
        <v>1</v>
      </c>
      <c r="R32" s="237">
        <v>1</v>
      </c>
      <c r="S32" s="69">
        <v>5</v>
      </c>
      <c r="T32" s="69">
        <v>5</v>
      </c>
      <c r="U32" s="237">
        <v>1</v>
      </c>
      <c r="V32" s="240">
        <f>+U32/Q32</f>
        <v>1</v>
      </c>
      <c r="W32" s="241">
        <v>9</v>
      </c>
      <c r="X32" s="243">
        <v>9</v>
      </c>
      <c r="Y32" s="237">
        <v>6</v>
      </c>
      <c r="Z32" s="243">
        <v>1.2</v>
      </c>
      <c r="AA32" s="237">
        <v>0</v>
      </c>
      <c r="AB32" s="265">
        <v>0</v>
      </c>
      <c r="AC32" s="236" t="s">
        <v>261</v>
      </c>
      <c r="AD32" s="236" t="s">
        <v>262</v>
      </c>
      <c r="AE32" s="236" t="s">
        <v>263</v>
      </c>
      <c r="AF32" s="237">
        <v>1146</v>
      </c>
      <c r="AG32" s="236" t="s">
        <v>264</v>
      </c>
      <c r="AH32" s="273" t="s">
        <v>265</v>
      </c>
      <c r="AI32" s="247">
        <v>13618186426</v>
      </c>
      <c r="AJ32" s="248">
        <f t="shared" si="1"/>
        <v>1.3806140855954235E-4</v>
      </c>
      <c r="AK32" s="286">
        <f>489216+454315+(187323*S32)</f>
        <v>1880146</v>
      </c>
      <c r="AL32" s="287" t="s">
        <v>311</v>
      </c>
      <c r="AM32" s="186">
        <v>0.02</v>
      </c>
      <c r="AN32" s="288">
        <v>44044</v>
      </c>
      <c r="AO32" s="288">
        <v>44196</v>
      </c>
      <c r="AP32" s="289" t="s">
        <v>312</v>
      </c>
      <c r="AQ32" s="290" t="s">
        <v>313</v>
      </c>
      <c r="AR32" s="279">
        <v>35</v>
      </c>
      <c r="AS32" s="285">
        <v>56</v>
      </c>
      <c r="AT32" s="197">
        <f>AS32/AR32</f>
        <v>1.6</v>
      </c>
      <c r="AU32" s="291" t="s">
        <v>269</v>
      </c>
      <c r="AV32" s="292" t="s">
        <v>270</v>
      </c>
      <c r="AW32" s="292" t="s">
        <v>271</v>
      </c>
      <c r="AX32" s="293" t="s">
        <v>272</v>
      </c>
      <c r="AY32" s="294">
        <v>7851</v>
      </c>
      <c r="AZ32" s="292" t="s">
        <v>273</v>
      </c>
      <c r="BA32" s="292" t="s">
        <v>274</v>
      </c>
      <c r="BB32" s="295">
        <v>2561909587</v>
      </c>
      <c r="BC32" s="296">
        <v>3.8999999999999998E-3</v>
      </c>
      <c r="BD32" s="654">
        <v>9643017</v>
      </c>
      <c r="BE32" s="259" t="s">
        <v>314</v>
      </c>
      <c r="BF32" s="259" t="s">
        <v>276</v>
      </c>
    </row>
    <row r="33" spans="1:143" s="66" customFormat="1" ht="60" customHeight="1">
      <c r="A33" s="159">
        <v>1.18</v>
      </c>
      <c r="B33" s="160" t="s">
        <v>76</v>
      </c>
      <c r="C33" s="161" t="s">
        <v>120</v>
      </c>
      <c r="D33" s="161" t="s">
        <v>121</v>
      </c>
      <c r="E33" s="161" t="s">
        <v>315</v>
      </c>
      <c r="F33" s="162">
        <v>0.69</v>
      </c>
      <c r="G33" s="162" t="s">
        <v>98</v>
      </c>
      <c r="H33" s="162" t="s">
        <v>99</v>
      </c>
      <c r="I33" s="162" t="s">
        <v>82</v>
      </c>
      <c r="J33" s="163" t="s">
        <v>316</v>
      </c>
      <c r="K33" s="162">
        <v>3195857305</v>
      </c>
      <c r="L33" s="163" t="s">
        <v>317</v>
      </c>
      <c r="M33" s="164">
        <v>42522</v>
      </c>
      <c r="N33" s="164">
        <v>43981</v>
      </c>
      <c r="O33" s="161" t="s">
        <v>318</v>
      </c>
      <c r="P33" s="161" t="s">
        <v>319</v>
      </c>
      <c r="Q33" s="166">
        <v>1</v>
      </c>
      <c r="R33" s="166">
        <v>1</v>
      </c>
      <c r="S33" s="166">
        <v>1</v>
      </c>
      <c r="T33" s="166">
        <v>1</v>
      </c>
      <c r="U33" s="166">
        <v>1</v>
      </c>
      <c r="V33" s="166">
        <v>1</v>
      </c>
      <c r="W33" s="166">
        <v>1</v>
      </c>
      <c r="X33" s="166">
        <v>1</v>
      </c>
      <c r="Y33" s="166">
        <v>1</v>
      </c>
      <c r="Z33" s="166">
        <v>1</v>
      </c>
      <c r="AA33" s="183">
        <v>1</v>
      </c>
      <c r="AB33" s="183">
        <f t="shared" ref="AB33" si="2">IFERROR(AA33/$T33,0)</f>
        <v>1</v>
      </c>
      <c r="AC33" s="161" t="s">
        <v>320</v>
      </c>
      <c r="AD33" s="161" t="s">
        <v>106</v>
      </c>
      <c r="AE33" s="161"/>
      <c r="AF33" s="162">
        <v>1099</v>
      </c>
      <c r="AG33" s="162" t="s">
        <v>321</v>
      </c>
      <c r="AH33" s="165" t="s">
        <v>322</v>
      </c>
      <c r="AI33" s="297">
        <v>141728408274</v>
      </c>
      <c r="AJ33" s="162" t="s">
        <v>87</v>
      </c>
      <c r="AK33" s="162" t="s">
        <v>87</v>
      </c>
      <c r="AL33" s="198" t="s">
        <v>315</v>
      </c>
      <c r="AM33" s="186">
        <v>1.4999999999999999E-2</v>
      </c>
      <c r="AN33" s="298">
        <v>44013</v>
      </c>
      <c r="AO33" s="298">
        <v>44196</v>
      </c>
      <c r="AP33" s="299" t="s">
        <v>323</v>
      </c>
      <c r="AQ33" s="300" t="s">
        <v>324</v>
      </c>
      <c r="AR33" s="301">
        <v>1</v>
      </c>
      <c r="AS33" s="302">
        <v>1</v>
      </c>
      <c r="AT33" s="197">
        <f>AS33/AR33</f>
        <v>1</v>
      </c>
      <c r="AU33" s="173" t="s">
        <v>112</v>
      </c>
      <c r="AV33" s="173" t="s">
        <v>133</v>
      </c>
      <c r="AW33" s="173" t="s">
        <v>325</v>
      </c>
      <c r="AX33" s="303" t="s">
        <v>326</v>
      </c>
      <c r="AY33" s="175">
        <v>7770</v>
      </c>
      <c r="AZ33" s="173" t="s">
        <v>327</v>
      </c>
      <c r="BA33" s="173" t="s">
        <v>328</v>
      </c>
      <c r="BB33" s="304">
        <v>36669430078</v>
      </c>
      <c r="BC33" s="155" t="s">
        <v>87</v>
      </c>
      <c r="BD33" s="305">
        <v>90250549</v>
      </c>
      <c r="BE33" s="618" t="s">
        <v>1770</v>
      </c>
      <c r="BF33" s="600" t="s">
        <v>1762</v>
      </c>
      <c r="BG33" s="307"/>
      <c r="BH33" s="307"/>
      <c r="BI33" s="307"/>
      <c r="BJ33" s="307"/>
      <c r="BK33" s="307"/>
      <c r="BL33" s="307"/>
      <c r="BM33" s="307"/>
      <c r="BN33" s="307"/>
      <c r="BO33" s="307"/>
      <c r="BP33" s="307"/>
      <c r="BQ33" s="307"/>
      <c r="BR33" s="307"/>
      <c r="BS33" s="307"/>
      <c r="BT33" s="307"/>
      <c r="BU33" s="307"/>
      <c r="BV33" s="307"/>
      <c r="BW33" s="307"/>
      <c r="BX33" s="307"/>
      <c r="BY33" s="307"/>
      <c r="BZ33" s="307"/>
      <c r="CA33" s="307"/>
      <c r="CB33" s="307"/>
      <c r="CC33" s="307"/>
      <c r="CD33" s="307"/>
      <c r="CE33" s="307"/>
      <c r="CF33" s="307"/>
      <c r="CG33" s="307"/>
      <c r="CH33" s="307"/>
      <c r="CI33" s="307"/>
      <c r="CJ33" s="307"/>
      <c r="CK33" s="307"/>
      <c r="CL33" s="307"/>
      <c r="CM33" s="307"/>
      <c r="CN33" s="307"/>
      <c r="CO33" s="307"/>
      <c r="CP33" s="307"/>
      <c r="CQ33" s="307"/>
      <c r="CR33" s="307"/>
      <c r="CS33" s="307"/>
      <c r="CT33" s="307"/>
      <c r="CU33" s="307"/>
      <c r="CV33" s="307"/>
      <c r="CW33" s="307"/>
      <c r="CX33" s="307"/>
      <c r="CY33" s="307"/>
      <c r="CZ33" s="307"/>
      <c r="DA33" s="307"/>
      <c r="DB33" s="307"/>
      <c r="DC33" s="307"/>
      <c r="DD33" s="307"/>
      <c r="DE33" s="307"/>
      <c r="DF33" s="307"/>
      <c r="DG33" s="307"/>
      <c r="DH33" s="307"/>
      <c r="DI33" s="307"/>
      <c r="DJ33" s="307"/>
      <c r="DK33" s="307"/>
      <c r="DL33" s="307"/>
      <c r="DM33" s="307"/>
      <c r="DN33" s="307"/>
      <c r="DO33" s="307"/>
      <c r="DP33" s="307"/>
      <c r="DQ33" s="307"/>
      <c r="DR33" s="307"/>
      <c r="DS33" s="307"/>
      <c r="DT33" s="307"/>
      <c r="DU33" s="307"/>
      <c r="DV33" s="307"/>
      <c r="DW33" s="307"/>
      <c r="DX33" s="307"/>
      <c r="DY33" s="307"/>
      <c r="DZ33" s="307"/>
      <c r="EA33" s="307"/>
      <c r="EB33" s="307"/>
      <c r="EC33" s="307"/>
      <c r="ED33" s="307"/>
      <c r="EE33" s="307"/>
      <c r="EF33" s="307"/>
      <c r="EG33" s="307"/>
      <c r="EH33" s="307"/>
      <c r="EI33" s="307"/>
      <c r="EJ33" s="307"/>
      <c r="EK33" s="307"/>
      <c r="EL33" s="307"/>
      <c r="EM33" s="307"/>
    </row>
    <row r="34" spans="1:143" s="66" customFormat="1" ht="42.75" customHeight="1">
      <c r="A34" s="159" t="s">
        <v>329</v>
      </c>
      <c r="B34" s="160" t="s">
        <v>76</v>
      </c>
      <c r="C34" s="161" t="s">
        <v>120</v>
      </c>
      <c r="D34" s="161" t="s">
        <v>121</v>
      </c>
      <c r="E34" s="161" t="s">
        <v>330</v>
      </c>
      <c r="F34" s="162">
        <v>0.69</v>
      </c>
      <c r="G34" s="162" t="s">
        <v>98</v>
      </c>
      <c r="H34" s="162" t="s">
        <v>99</v>
      </c>
      <c r="I34" s="162" t="s">
        <v>82</v>
      </c>
      <c r="J34" s="145" t="s">
        <v>331</v>
      </c>
      <c r="K34" s="145" t="s">
        <v>332</v>
      </c>
      <c r="L34" s="145" t="s">
        <v>333</v>
      </c>
      <c r="M34" s="164">
        <v>43132</v>
      </c>
      <c r="N34" s="164">
        <v>43981</v>
      </c>
      <c r="O34" s="161" t="s">
        <v>334</v>
      </c>
      <c r="P34" s="161" t="s">
        <v>335</v>
      </c>
      <c r="Q34" s="162" t="s">
        <v>87</v>
      </c>
      <c r="R34" s="162">
        <v>33.299999999999997</v>
      </c>
      <c r="S34" s="162">
        <v>33.299999999999997</v>
      </c>
      <c r="T34" s="162">
        <v>33.299999999999997</v>
      </c>
      <c r="U34" s="162" t="s">
        <v>87</v>
      </c>
      <c r="V34" s="162" t="s">
        <v>87</v>
      </c>
      <c r="W34" s="166">
        <v>0</v>
      </c>
      <c r="X34" s="166">
        <v>0</v>
      </c>
      <c r="Y34" s="162">
        <v>66.599999999999994</v>
      </c>
      <c r="Z34" s="166">
        <v>2</v>
      </c>
      <c r="AA34" s="148">
        <v>0.33</v>
      </c>
      <c r="AB34" s="183">
        <v>1</v>
      </c>
      <c r="AC34" s="161" t="s">
        <v>320</v>
      </c>
      <c r="AD34" s="161" t="s">
        <v>106</v>
      </c>
      <c r="AE34" s="161"/>
      <c r="AF34" s="162">
        <v>1099</v>
      </c>
      <c r="AG34" s="162" t="s">
        <v>321</v>
      </c>
      <c r="AH34" s="308" t="s">
        <v>336</v>
      </c>
      <c r="AI34" s="297">
        <v>11072718970</v>
      </c>
      <c r="AJ34" s="162" t="s">
        <v>87</v>
      </c>
      <c r="AK34" s="162" t="s">
        <v>87</v>
      </c>
      <c r="AL34" s="318" t="s">
        <v>87</v>
      </c>
      <c r="AM34" s="152">
        <v>0</v>
      </c>
      <c r="AN34" s="298" t="s">
        <v>337</v>
      </c>
      <c r="AO34" s="298" t="s">
        <v>337</v>
      </c>
      <c r="AP34" s="298" t="s">
        <v>337</v>
      </c>
      <c r="AQ34" s="298" t="s">
        <v>337</v>
      </c>
      <c r="AR34" s="309" t="s">
        <v>337</v>
      </c>
      <c r="AS34" s="309" t="s">
        <v>337</v>
      </c>
      <c r="AT34" s="298" t="s">
        <v>337</v>
      </c>
      <c r="AU34" s="310" t="s">
        <v>337</v>
      </c>
      <c r="AV34" s="310" t="s">
        <v>337</v>
      </c>
      <c r="AW34" s="310" t="s">
        <v>337</v>
      </c>
      <c r="AX34" s="310" t="s">
        <v>337</v>
      </c>
      <c r="AY34" s="298" t="s">
        <v>337</v>
      </c>
      <c r="AZ34" s="310" t="s">
        <v>337</v>
      </c>
      <c r="BA34" s="310" t="s">
        <v>337</v>
      </c>
      <c r="BB34" s="311" t="s">
        <v>337</v>
      </c>
      <c r="BC34" s="311" t="s">
        <v>337</v>
      </c>
      <c r="BD34" s="155" t="s">
        <v>87</v>
      </c>
      <c r="BE34" s="156" t="s">
        <v>87</v>
      </c>
      <c r="BF34" s="268" t="s">
        <v>87</v>
      </c>
      <c r="BG34" s="307"/>
      <c r="BH34" s="307"/>
      <c r="BI34" s="307"/>
      <c r="BJ34" s="307"/>
      <c r="BK34" s="307"/>
      <c r="BL34" s="307"/>
      <c r="BM34" s="307"/>
      <c r="BN34" s="307"/>
      <c r="BO34" s="307"/>
      <c r="BP34" s="307"/>
      <c r="BQ34" s="307"/>
      <c r="BR34" s="307"/>
      <c r="BS34" s="307"/>
      <c r="BT34" s="307"/>
      <c r="BU34" s="307"/>
      <c r="BV34" s="307"/>
      <c r="BW34" s="307"/>
      <c r="BX34" s="307"/>
      <c r="BY34" s="307"/>
      <c r="BZ34" s="307"/>
      <c r="CA34" s="307"/>
      <c r="CB34" s="307"/>
      <c r="CC34" s="307"/>
      <c r="CD34" s="307"/>
      <c r="CE34" s="307"/>
      <c r="CF34" s="307"/>
      <c r="CG34" s="307"/>
      <c r="CH34" s="307"/>
      <c r="CI34" s="307"/>
      <c r="CJ34" s="307"/>
      <c r="CK34" s="307"/>
      <c r="CL34" s="307"/>
      <c r="CM34" s="307"/>
      <c r="CN34" s="307"/>
      <c r="CO34" s="307"/>
      <c r="CP34" s="307"/>
      <c r="CQ34" s="307"/>
      <c r="CR34" s="307"/>
      <c r="CS34" s="307"/>
      <c r="CT34" s="307"/>
      <c r="CU34" s="307"/>
      <c r="CV34" s="307"/>
      <c r="CW34" s="307"/>
      <c r="CX34" s="307"/>
      <c r="CY34" s="307"/>
      <c r="CZ34" s="307"/>
      <c r="DA34" s="307"/>
      <c r="DB34" s="307"/>
      <c r="DC34" s="307"/>
      <c r="DD34" s="307"/>
      <c r="DE34" s="307"/>
      <c r="DF34" s="307"/>
      <c r="DG34" s="307"/>
      <c r="DH34" s="307"/>
      <c r="DI34" s="307"/>
      <c r="DJ34" s="307"/>
      <c r="DK34" s="307"/>
      <c r="DL34" s="307"/>
      <c r="DM34" s="307"/>
      <c r="DN34" s="307"/>
      <c r="DO34" s="307"/>
      <c r="DP34" s="307"/>
      <c r="DQ34" s="307"/>
      <c r="DR34" s="307"/>
      <c r="DS34" s="307"/>
      <c r="DT34" s="307"/>
      <c r="DU34" s="307"/>
      <c r="DV34" s="307"/>
      <c r="DW34" s="307"/>
      <c r="DX34" s="307"/>
      <c r="DY34" s="307"/>
      <c r="DZ34" s="307"/>
      <c r="EA34" s="307"/>
      <c r="EB34" s="307"/>
      <c r="EC34" s="307"/>
      <c r="ED34" s="307"/>
      <c r="EE34" s="307"/>
      <c r="EF34" s="307"/>
      <c r="EG34" s="307"/>
      <c r="EH34" s="307"/>
      <c r="EI34" s="307"/>
      <c r="EJ34" s="307"/>
      <c r="EK34" s="307"/>
      <c r="EL34" s="307"/>
      <c r="EM34" s="307"/>
    </row>
    <row r="35" spans="1:143" s="66" customFormat="1" ht="60" customHeight="1">
      <c r="A35" s="159" t="s">
        <v>338</v>
      </c>
      <c r="B35" s="160" t="s">
        <v>76</v>
      </c>
      <c r="C35" s="161" t="s">
        <v>120</v>
      </c>
      <c r="D35" s="161" t="s">
        <v>121</v>
      </c>
      <c r="E35" s="161" t="s">
        <v>339</v>
      </c>
      <c r="F35" s="162">
        <v>0.69</v>
      </c>
      <c r="G35" s="162" t="s">
        <v>98</v>
      </c>
      <c r="H35" s="162" t="s">
        <v>99</v>
      </c>
      <c r="I35" s="162" t="s">
        <v>82</v>
      </c>
      <c r="J35" s="163" t="s">
        <v>316</v>
      </c>
      <c r="K35" s="162">
        <v>3195857305</v>
      </c>
      <c r="L35" s="163" t="s">
        <v>317</v>
      </c>
      <c r="M35" s="164">
        <v>42736</v>
      </c>
      <c r="N35" s="164">
        <v>43981</v>
      </c>
      <c r="O35" s="161" t="s">
        <v>340</v>
      </c>
      <c r="P35" s="161" t="s">
        <v>341</v>
      </c>
      <c r="Q35" s="166">
        <v>1</v>
      </c>
      <c r="R35" s="166">
        <v>1</v>
      </c>
      <c r="S35" s="166">
        <v>1</v>
      </c>
      <c r="T35" s="166">
        <v>1</v>
      </c>
      <c r="U35" s="166">
        <v>1</v>
      </c>
      <c r="V35" s="166">
        <v>1</v>
      </c>
      <c r="W35" s="166">
        <v>1</v>
      </c>
      <c r="X35" s="166">
        <v>1</v>
      </c>
      <c r="Y35" s="166">
        <v>1</v>
      </c>
      <c r="Z35" s="166">
        <v>1</v>
      </c>
      <c r="AA35" s="183">
        <v>1</v>
      </c>
      <c r="AB35" s="183">
        <f t="shared" ref="AB35" si="3">IFERROR(AA35/$T35,0)</f>
        <v>1</v>
      </c>
      <c r="AC35" s="161" t="s">
        <v>320</v>
      </c>
      <c r="AD35" s="161" t="s">
        <v>106</v>
      </c>
      <c r="AE35" s="161"/>
      <c r="AF35" s="162">
        <v>1099</v>
      </c>
      <c r="AG35" s="162" t="s">
        <v>321</v>
      </c>
      <c r="AH35" s="308" t="s">
        <v>342</v>
      </c>
      <c r="AI35" s="297">
        <v>210844588356</v>
      </c>
      <c r="AJ35" s="162" t="s">
        <v>87</v>
      </c>
      <c r="AK35" s="162" t="s">
        <v>87</v>
      </c>
      <c r="AL35" s="198" t="s">
        <v>339</v>
      </c>
      <c r="AM35" s="186">
        <v>1.4999999999999999E-2</v>
      </c>
      <c r="AN35" s="298">
        <v>44013</v>
      </c>
      <c r="AO35" s="298">
        <v>44196</v>
      </c>
      <c r="AP35" s="165" t="s">
        <v>340</v>
      </c>
      <c r="AQ35" s="198" t="s">
        <v>341</v>
      </c>
      <c r="AR35" s="301">
        <v>1</v>
      </c>
      <c r="AS35" s="302">
        <v>1</v>
      </c>
      <c r="AT35" s="197">
        <f>AS35/AR35</f>
        <v>1</v>
      </c>
      <c r="AU35" s="173" t="s">
        <v>112</v>
      </c>
      <c r="AV35" s="173" t="s">
        <v>133</v>
      </c>
      <c r="AW35" s="173" t="s">
        <v>325</v>
      </c>
      <c r="AX35" s="303" t="s">
        <v>326</v>
      </c>
      <c r="AY35" s="175">
        <v>7770</v>
      </c>
      <c r="AZ35" s="173" t="s">
        <v>327</v>
      </c>
      <c r="BA35" s="173" t="s">
        <v>343</v>
      </c>
      <c r="BB35" s="304">
        <v>19389718134</v>
      </c>
      <c r="BC35" s="155" t="s">
        <v>87</v>
      </c>
      <c r="BD35" s="305">
        <v>90112230</v>
      </c>
      <c r="BE35" s="306" t="s">
        <v>344</v>
      </c>
      <c r="BF35" s="600" t="s">
        <v>1762</v>
      </c>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7"/>
      <c r="CF35" s="307"/>
      <c r="CG35" s="307"/>
      <c r="CH35" s="307"/>
      <c r="CI35" s="307"/>
      <c r="CJ35" s="307"/>
      <c r="CK35" s="307"/>
      <c r="CL35" s="307"/>
      <c r="CM35" s="307"/>
      <c r="CN35" s="307"/>
      <c r="CO35" s="307"/>
      <c r="CP35" s="307"/>
      <c r="CQ35" s="307"/>
      <c r="CR35" s="307"/>
      <c r="CS35" s="307"/>
      <c r="CT35" s="307"/>
      <c r="CU35" s="307"/>
      <c r="CV35" s="307"/>
      <c r="CW35" s="307"/>
      <c r="CX35" s="307"/>
      <c r="CY35" s="307"/>
      <c r="CZ35" s="307"/>
      <c r="DA35" s="307"/>
      <c r="DB35" s="307"/>
      <c r="DC35" s="307"/>
      <c r="DD35" s="307"/>
      <c r="DE35" s="307"/>
      <c r="DF35" s="307"/>
      <c r="DG35" s="307"/>
      <c r="DH35" s="307"/>
      <c r="DI35" s="307"/>
      <c r="DJ35" s="307"/>
      <c r="DK35" s="307"/>
      <c r="DL35" s="307"/>
      <c r="DM35" s="307"/>
      <c r="DN35" s="307"/>
      <c r="DO35" s="307"/>
      <c r="DP35" s="307"/>
      <c r="DQ35" s="307"/>
      <c r="DR35" s="307"/>
      <c r="DS35" s="307"/>
      <c r="DT35" s="307"/>
      <c r="DU35" s="307"/>
      <c r="DV35" s="307"/>
      <c r="DW35" s="307"/>
      <c r="DX35" s="307"/>
      <c r="DY35" s="307"/>
      <c r="DZ35" s="307"/>
      <c r="EA35" s="307"/>
      <c r="EB35" s="307"/>
      <c r="EC35" s="307"/>
      <c r="ED35" s="307"/>
      <c r="EE35" s="307"/>
      <c r="EF35" s="307"/>
      <c r="EG35" s="307"/>
      <c r="EH35" s="307"/>
      <c r="EI35" s="307"/>
      <c r="EJ35" s="307"/>
      <c r="EK35" s="307"/>
      <c r="EL35" s="307"/>
      <c r="EM35" s="307"/>
    </row>
    <row r="36" spans="1:143" s="68" customFormat="1" ht="42.75" customHeight="1">
      <c r="A36" s="159" t="s">
        <v>345</v>
      </c>
      <c r="B36" s="160" t="s">
        <v>76</v>
      </c>
      <c r="C36" s="161" t="s">
        <v>120</v>
      </c>
      <c r="D36" s="161" t="s">
        <v>121</v>
      </c>
      <c r="E36" s="161" t="s">
        <v>346</v>
      </c>
      <c r="F36" s="162">
        <v>0.69</v>
      </c>
      <c r="G36" s="162" t="s">
        <v>98</v>
      </c>
      <c r="H36" s="162" t="s">
        <v>99</v>
      </c>
      <c r="I36" s="162" t="s">
        <v>82</v>
      </c>
      <c r="J36" s="145" t="s">
        <v>331</v>
      </c>
      <c r="K36" s="145" t="s">
        <v>332</v>
      </c>
      <c r="L36" s="145" t="s">
        <v>333</v>
      </c>
      <c r="M36" s="164">
        <v>43132</v>
      </c>
      <c r="N36" s="164">
        <v>43981</v>
      </c>
      <c r="O36" s="161" t="s">
        <v>347</v>
      </c>
      <c r="P36" s="161" t="s">
        <v>348</v>
      </c>
      <c r="Q36" s="162" t="s">
        <v>87</v>
      </c>
      <c r="R36" s="162">
        <v>33.299999999999997</v>
      </c>
      <c r="S36" s="162">
        <v>33.299999999999997</v>
      </c>
      <c r="T36" s="162">
        <v>33.299999999999997</v>
      </c>
      <c r="U36" s="162" t="s">
        <v>87</v>
      </c>
      <c r="V36" s="162" t="s">
        <v>87</v>
      </c>
      <c r="W36" s="166">
        <v>0</v>
      </c>
      <c r="X36" s="166">
        <v>0</v>
      </c>
      <c r="Y36" s="162">
        <v>66.599999999999994</v>
      </c>
      <c r="Z36" s="166">
        <v>2</v>
      </c>
      <c r="AA36" s="148">
        <v>0.33</v>
      </c>
      <c r="AB36" s="183">
        <v>1</v>
      </c>
      <c r="AC36" s="161" t="s">
        <v>320</v>
      </c>
      <c r="AD36" s="161" t="s">
        <v>106</v>
      </c>
      <c r="AE36" s="161"/>
      <c r="AF36" s="162">
        <v>1099</v>
      </c>
      <c r="AG36" s="162" t="s">
        <v>321</v>
      </c>
      <c r="AH36" s="308" t="s">
        <v>336</v>
      </c>
      <c r="AI36" s="297">
        <v>11072718970</v>
      </c>
      <c r="AJ36" s="162" t="s">
        <v>87</v>
      </c>
      <c r="AK36" s="162" t="s">
        <v>87</v>
      </c>
      <c r="AL36" s="318" t="s">
        <v>87</v>
      </c>
      <c r="AM36" s="152">
        <v>0</v>
      </c>
      <c r="AN36" s="298" t="s">
        <v>337</v>
      </c>
      <c r="AO36" s="298" t="s">
        <v>337</v>
      </c>
      <c r="AP36" s="298" t="s">
        <v>337</v>
      </c>
      <c r="AQ36" s="298" t="s">
        <v>337</v>
      </c>
      <c r="AR36" s="309" t="s">
        <v>337</v>
      </c>
      <c r="AS36" s="309" t="s">
        <v>337</v>
      </c>
      <c r="AT36" s="175" t="s">
        <v>337</v>
      </c>
      <c r="AU36" s="312" t="s">
        <v>337</v>
      </c>
      <c r="AV36" s="312" t="s">
        <v>337</v>
      </c>
      <c r="AW36" s="312" t="s">
        <v>337</v>
      </c>
      <c r="AX36" s="312" t="s">
        <v>337</v>
      </c>
      <c r="AY36" s="175" t="s">
        <v>337</v>
      </c>
      <c r="AZ36" s="312" t="s">
        <v>337</v>
      </c>
      <c r="BA36" s="312" t="s">
        <v>337</v>
      </c>
      <c r="BB36" s="313" t="s">
        <v>337</v>
      </c>
      <c r="BC36" s="313" t="s">
        <v>337</v>
      </c>
      <c r="BD36" s="155" t="s">
        <v>87</v>
      </c>
      <c r="BE36" s="156" t="s">
        <v>87</v>
      </c>
      <c r="BF36" s="269" t="s">
        <v>87</v>
      </c>
    </row>
    <row r="37" spans="1:143" s="68" customFormat="1" ht="60" customHeight="1">
      <c r="A37" s="159" t="s">
        <v>349</v>
      </c>
      <c r="B37" s="160" t="s">
        <v>76</v>
      </c>
      <c r="C37" s="161" t="s">
        <v>120</v>
      </c>
      <c r="D37" s="161" t="s">
        <v>121</v>
      </c>
      <c r="E37" s="161" t="s">
        <v>350</v>
      </c>
      <c r="F37" s="162">
        <v>0.69</v>
      </c>
      <c r="G37" s="162" t="s">
        <v>98</v>
      </c>
      <c r="H37" s="162" t="s">
        <v>99</v>
      </c>
      <c r="I37" s="162" t="s">
        <v>82</v>
      </c>
      <c r="J37" s="163" t="s">
        <v>316</v>
      </c>
      <c r="K37" s="162">
        <v>3195857305</v>
      </c>
      <c r="L37" s="163" t="s">
        <v>317</v>
      </c>
      <c r="M37" s="164">
        <v>42522</v>
      </c>
      <c r="N37" s="164">
        <v>43981</v>
      </c>
      <c r="O37" s="161" t="s">
        <v>351</v>
      </c>
      <c r="P37" s="161" t="s">
        <v>352</v>
      </c>
      <c r="Q37" s="166">
        <v>1</v>
      </c>
      <c r="R37" s="166">
        <v>1</v>
      </c>
      <c r="S37" s="166">
        <v>1</v>
      </c>
      <c r="T37" s="166">
        <v>1</v>
      </c>
      <c r="U37" s="166">
        <v>1</v>
      </c>
      <c r="V37" s="166">
        <v>1</v>
      </c>
      <c r="W37" s="166">
        <v>1</v>
      </c>
      <c r="X37" s="166">
        <v>1</v>
      </c>
      <c r="Y37" s="166">
        <v>1</v>
      </c>
      <c r="Z37" s="166">
        <v>1</v>
      </c>
      <c r="AA37" s="183">
        <v>1</v>
      </c>
      <c r="AB37" s="183">
        <f t="shared" ref="AB37" si="4">IFERROR(AA37/$T37,0)</f>
        <v>1</v>
      </c>
      <c r="AC37" s="161" t="s">
        <v>320</v>
      </c>
      <c r="AD37" s="161" t="s">
        <v>106</v>
      </c>
      <c r="AE37" s="161"/>
      <c r="AF37" s="162">
        <v>1099</v>
      </c>
      <c r="AG37" s="162" t="s">
        <v>321</v>
      </c>
      <c r="AH37" s="165" t="s">
        <v>353</v>
      </c>
      <c r="AI37" s="297">
        <v>16006145245</v>
      </c>
      <c r="AJ37" s="162" t="s">
        <v>87</v>
      </c>
      <c r="AK37" s="162" t="s">
        <v>87</v>
      </c>
      <c r="AL37" s="153" t="s">
        <v>350</v>
      </c>
      <c r="AM37" s="152">
        <v>1.4999999999999999E-2</v>
      </c>
      <c r="AN37" s="298">
        <v>44013</v>
      </c>
      <c r="AO37" s="298">
        <v>44196</v>
      </c>
      <c r="AP37" s="165" t="s">
        <v>351</v>
      </c>
      <c r="AQ37" s="198" t="s">
        <v>352</v>
      </c>
      <c r="AR37" s="301">
        <v>1</v>
      </c>
      <c r="AS37" s="302">
        <v>1</v>
      </c>
      <c r="AT37" s="197">
        <f>AS37/AR37</f>
        <v>1</v>
      </c>
      <c r="AU37" s="173" t="s">
        <v>112</v>
      </c>
      <c r="AV37" s="173" t="s">
        <v>133</v>
      </c>
      <c r="AW37" s="173" t="s">
        <v>325</v>
      </c>
      <c r="AX37" s="303" t="s">
        <v>326</v>
      </c>
      <c r="AY37" s="175">
        <v>7770</v>
      </c>
      <c r="AZ37" s="173" t="s">
        <v>327</v>
      </c>
      <c r="BA37" s="303" t="s">
        <v>354</v>
      </c>
      <c r="BB37" s="176">
        <v>536710000</v>
      </c>
      <c r="BC37" s="155" t="s">
        <v>87</v>
      </c>
      <c r="BD37" s="624">
        <v>520717356</v>
      </c>
      <c r="BE37" s="625" t="s">
        <v>355</v>
      </c>
      <c r="BF37" s="600" t="s">
        <v>1763</v>
      </c>
    </row>
    <row r="38" spans="1:143" s="34" customFormat="1" ht="42.75" customHeight="1" thickBot="1">
      <c r="A38" s="142" t="s">
        <v>356</v>
      </c>
      <c r="B38" s="234" t="s">
        <v>76</v>
      </c>
      <c r="C38" s="235" t="s">
        <v>357</v>
      </c>
      <c r="D38" s="235" t="s">
        <v>358</v>
      </c>
      <c r="E38" s="236" t="s">
        <v>359</v>
      </c>
      <c r="F38" s="162">
        <v>0.91</v>
      </c>
      <c r="G38" s="237" t="s">
        <v>255</v>
      </c>
      <c r="H38" s="237" t="s">
        <v>256</v>
      </c>
      <c r="I38" s="237" t="s">
        <v>82</v>
      </c>
      <c r="J38" s="314" t="s">
        <v>257</v>
      </c>
      <c r="K38" s="314">
        <v>6605400</v>
      </c>
      <c r="L38" s="145" t="s">
        <v>258</v>
      </c>
      <c r="M38" s="315">
        <v>42917</v>
      </c>
      <c r="N38" s="315">
        <v>44196</v>
      </c>
      <c r="O38" s="236" t="s">
        <v>360</v>
      </c>
      <c r="P38" s="236" t="s">
        <v>361</v>
      </c>
      <c r="Q38" s="237">
        <v>6</v>
      </c>
      <c r="R38" s="237">
        <v>6</v>
      </c>
      <c r="S38" s="237">
        <v>6</v>
      </c>
      <c r="T38" s="237">
        <v>6</v>
      </c>
      <c r="U38" s="237">
        <v>3</v>
      </c>
      <c r="V38" s="240">
        <f>+U38/Q38</f>
        <v>0.5</v>
      </c>
      <c r="W38" s="69">
        <v>9</v>
      </c>
      <c r="X38" s="72">
        <f>W38/R38</f>
        <v>1.5</v>
      </c>
      <c r="Y38" s="237">
        <v>6</v>
      </c>
      <c r="Z38" s="243">
        <f>Y38/S38</f>
        <v>1</v>
      </c>
      <c r="AA38" s="237">
        <v>0</v>
      </c>
      <c r="AB38" s="265">
        <v>0</v>
      </c>
      <c r="AC38" s="236" t="s">
        <v>362</v>
      </c>
      <c r="AD38" s="236" t="s">
        <v>363</v>
      </c>
      <c r="AE38" s="236" t="s">
        <v>364</v>
      </c>
      <c r="AF38" s="237">
        <v>1147</v>
      </c>
      <c r="AG38" s="236" t="s">
        <v>365</v>
      </c>
      <c r="AH38" s="73" t="s">
        <v>366</v>
      </c>
      <c r="AI38" s="316">
        <v>4930602345</v>
      </c>
      <c r="AJ38" s="317" t="s">
        <v>337</v>
      </c>
      <c r="AK38" s="314" t="s">
        <v>337</v>
      </c>
      <c r="AL38" s="318" t="s">
        <v>87</v>
      </c>
      <c r="AM38" s="152">
        <v>0</v>
      </c>
      <c r="AN38" s="318" t="s">
        <v>87</v>
      </c>
      <c r="AO38" s="318" t="s">
        <v>87</v>
      </c>
      <c r="AP38" s="318" t="s">
        <v>87</v>
      </c>
      <c r="AQ38" s="318" t="s">
        <v>87</v>
      </c>
      <c r="AR38" s="318" t="s">
        <v>87</v>
      </c>
      <c r="AS38" s="318" t="s">
        <v>87</v>
      </c>
      <c r="AT38" s="318" t="s">
        <v>87</v>
      </c>
      <c r="AU38" s="319" t="s">
        <v>87</v>
      </c>
      <c r="AV38" s="319" t="s">
        <v>87</v>
      </c>
      <c r="AW38" s="319" t="s">
        <v>87</v>
      </c>
      <c r="AX38" s="319" t="s">
        <v>87</v>
      </c>
      <c r="AY38" s="318" t="s">
        <v>87</v>
      </c>
      <c r="AZ38" s="319" t="s">
        <v>87</v>
      </c>
      <c r="BA38" s="319" t="s">
        <v>87</v>
      </c>
      <c r="BB38" s="320" t="s">
        <v>87</v>
      </c>
      <c r="BC38" s="320" t="s">
        <v>87</v>
      </c>
      <c r="BD38" s="320" t="s">
        <v>87</v>
      </c>
      <c r="BE38" s="321" t="s">
        <v>87</v>
      </c>
      <c r="BF38" s="319" t="s">
        <v>87</v>
      </c>
    </row>
    <row r="39" spans="1:143" s="35" customFormat="1" ht="60" customHeight="1">
      <c r="A39" s="142" t="s">
        <v>367</v>
      </c>
      <c r="B39" s="143" t="s">
        <v>76</v>
      </c>
      <c r="C39" s="144" t="s">
        <v>357</v>
      </c>
      <c r="D39" s="144" t="s">
        <v>358</v>
      </c>
      <c r="E39" s="165" t="s">
        <v>368</v>
      </c>
      <c r="F39" s="162">
        <v>0.91</v>
      </c>
      <c r="G39" s="162" t="s">
        <v>255</v>
      </c>
      <c r="H39" s="162" t="s">
        <v>369</v>
      </c>
      <c r="I39" s="165" t="s">
        <v>82</v>
      </c>
      <c r="J39" s="162" t="s">
        <v>370</v>
      </c>
      <c r="K39" s="162">
        <v>3795750</v>
      </c>
      <c r="L39" s="322" t="s">
        <v>371</v>
      </c>
      <c r="M39" s="164">
        <v>42736</v>
      </c>
      <c r="N39" s="164">
        <v>43981</v>
      </c>
      <c r="O39" s="165" t="s">
        <v>372</v>
      </c>
      <c r="P39" s="165" t="s">
        <v>373</v>
      </c>
      <c r="Q39" s="219">
        <v>1</v>
      </c>
      <c r="R39" s="219">
        <v>1</v>
      </c>
      <c r="S39" s="219">
        <v>1</v>
      </c>
      <c r="T39" s="219">
        <v>1</v>
      </c>
      <c r="U39" s="219">
        <v>1</v>
      </c>
      <c r="V39" s="219">
        <f>+U39/Q39</f>
        <v>1</v>
      </c>
      <c r="W39" s="219">
        <f>+V39/R39</f>
        <v>1</v>
      </c>
      <c r="X39" s="219">
        <f>+W39/S39</f>
        <v>1</v>
      </c>
      <c r="Y39" s="72">
        <v>0.14000000000000001</v>
      </c>
      <c r="Z39" s="72">
        <f>+Y39/S39</f>
        <v>0.14000000000000001</v>
      </c>
      <c r="AA39" s="209">
        <v>0</v>
      </c>
      <c r="AB39" s="209">
        <v>0</v>
      </c>
      <c r="AC39" s="323" t="s">
        <v>374</v>
      </c>
      <c r="AD39" s="323" t="s">
        <v>375</v>
      </c>
      <c r="AE39" s="323" t="s">
        <v>376</v>
      </c>
      <c r="AF39" s="323">
        <v>1017</v>
      </c>
      <c r="AG39" s="323" t="s">
        <v>377</v>
      </c>
      <c r="AH39" s="74" t="s">
        <v>378</v>
      </c>
      <c r="AI39" s="75">
        <v>10000000</v>
      </c>
      <c r="AJ39" s="324">
        <v>0</v>
      </c>
      <c r="AK39" s="96">
        <v>10000000</v>
      </c>
      <c r="AL39" s="173" t="s">
        <v>379</v>
      </c>
      <c r="AM39" s="152">
        <v>1.4999999999999999E-2</v>
      </c>
      <c r="AN39" s="325">
        <v>43983</v>
      </c>
      <c r="AO39" s="325">
        <v>44196</v>
      </c>
      <c r="AP39" s="283" t="s">
        <v>380</v>
      </c>
      <c r="AQ39" s="326" t="s">
        <v>373</v>
      </c>
      <c r="AR39" s="283">
        <v>1</v>
      </c>
      <c r="AS39" s="327">
        <v>1</v>
      </c>
      <c r="AT39" s="197">
        <f>AS39/AR39</f>
        <v>1</v>
      </c>
      <c r="AU39" s="173" t="s">
        <v>381</v>
      </c>
      <c r="AV39" s="198" t="s">
        <v>382</v>
      </c>
      <c r="AW39" s="173" t="s">
        <v>383</v>
      </c>
      <c r="AX39" s="174" t="s">
        <v>384</v>
      </c>
      <c r="AY39" s="179">
        <v>7585</v>
      </c>
      <c r="AZ39" s="173" t="s">
        <v>385</v>
      </c>
      <c r="BA39" s="173" t="s">
        <v>386</v>
      </c>
      <c r="BB39" s="649">
        <v>532988000</v>
      </c>
      <c r="BC39" s="647">
        <v>5.0000000000000001E-4</v>
      </c>
      <c r="BD39" s="648">
        <f>10000000+40000000</f>
        <v>50000000</v>
      </c>
      <c r="BE39" s="650" t="s">
        <v>1785</v>
      </c>
      <c r="BF39" s="651" t="s">
        <v>1786</v>
      </c>
      <c r="BG39" s="330"/>
      <c r="BH39" s="330"/>
      <c r="BI39" s="330"/>
      <c r="BJ39" s="330"/>
      <c r="BK39" s="330"/>
      <c r="BL39" s="330"/>
      <c r="BM39" s="330"/>
      <c r="BN39" s="330"/>
      <c r="BO39" s="330"/>
      <c r="BP39" s="330"/>
      <c r="BQ39" s="330"/>
      <c r="BR39" s="330"/>
      <c r="BS39" s="330"/>
      <c r="BT39" s="330"/>
      <c r="BU39" s="330"/>
      <c r="BV39" s="330"/>
      <c r="BW39" s="330"/>
      <c r="BX39" s="330"/>
      <c r="BY39" s="330"/>
      <c r="BZ39" s="330"/>
      <c r="CA39" s="330"/>
      <c r="CB39" s="330"/>
      <c r="CC39" s="330"/>
      <c r="CD39" s="330"/>
      <c r="CE39" s="330"/>
      <c r="CF39" s="330"/>
      <c r="CG39" s="330"/>
      <c r="CH39" s="330"/>
      <c r="CI39" s="330"/>
      <c r="CJ39" s="330"/>
      <c r="CK39" s="330"/>
      <c r="CL39" s="330"/>
      <c r="CM39" s="330"/>
      <c r="CN39" s="330"/>
      <c r="CO39" s="330"/>
      <c r="CP39" s="330"/>
      <c r="CQ39" s="330"/>
      <c r="CR39" s="330"/>
      <c r="CS39" s="330"/>
      <c r="CT39" s="330"/>
      <c r="CU39" s="330"/>
      <c r="CV39" s="330"/>
      <c r="CW39" s="330"/>
      <c r="CX39" s="330"/>
      <c r="CY39" s="330"/>
      <c r="CZ39" s="330"/>
      <c r="DA39" s="330"/>
      <c r="DB39" s="330"/>
      <c r="DC39" s="330"/>
      <c r="DD39" s="330"/>
      <c r="DE39" s="330"/>
      <c r="DF39" s="330"/>
      <c r="DG39" s="330"/>
      <c r="DH39" s="330"/>
      <c r="DI39" s="330"/>
      <c r="DJ39" s="330"/>
      <c r="DK39" s="330"/>
      <c r="DL39" s="330"/>
      <c r="DM39" s="330"/>
      <c r="DN39" s="330"/>
      <c r="DO39" s="330"/>
      <c r="DP39" s="330"/>
      <c r="DQ39" s="330"/>
      <c r="DR39" s="330"/>
      <c r="DS39" s="330"/>
      <c r="DT39" s="330"/>
      <c r="DU39" s="330"/>
      <c r="DV39" s="330"/>
      <c r="DW39" s="330"/>
      <c r="DX39" s="330"/>
      <c r="DY39" s="330"/>
      <c r="DZ39" s="330"/>
      <c r="EA39" s="330"/>
      <c r="EB39" s="330"/>
      <c r="EC39" s="330"/>
      <c r="ED39" s="330"/>
      <c r="EE39" s="330"/>
      <c r="EF39" s="330"/>
      <c r="EG39" s="330"/>
      <c r="EH39" s="330"/>
      <c r="EI39" s="330"/>
      <c r="EJ39" s="330"/>
      <c r="EK39" s="330"/>
      <c r="EL39" s="330"/>
      <c r="EM39" s="330"/>
    </row>
    <row r="40" spans="1:143" s="35" customFormat="1" ht="42.75" customHeight="1">
      <c r="A40" s="142" t="s">
        <v>387</v>
      </c>
      <c r="B40" s="143" t="s">
        <v>76</v>
      </c>
      <c r="C40" s="144" t="s">
        <v>357</v>
      </c>
      <c r="D40" s="144" t="s">
        <v>358</v>
      </c>
      <c r="E40" s="161" t="s">
        <v>388</v>
      </c>
      <c r="F40" s="162">
        <v>0.28000000000000003</v>
      </c>
      <c r="G40" s="162" t="s">
        <v>389</v>
      </c>
      <c r="H40" s="162" t="s">
        <v>390</v>
      </c>
      <c r="I40" s="162" t="s">
        <v>82</v>
      </c>
      <c r="J40" s="145" t="s">
        <v>391</v>
      </c>
      <c r="K40" s="145" t="s">
        <v>392</v>
      </c>
      <c r="L40" s="145" t="s">
        <v>393</v>
      </c>
      <c r="M40" s="164">
        <v>43252</v>
      </c>
      <c r="N40" s="164">
        <v>43981</v>
      </c>
      <c r="O40" s="161" t="s">
        <v>394</v>
      </c>
      <c r="P40" s="161" t="s">
        <v>395</v>
      </c>
      <c r="Q40" s="162" t="s">
        <v>87</v>
      </c>
      <c r="R40" s="166">
        <v>0.4</v>
      </c>
      <c r="S40" s="166">
        <v>0.3</v>
      </c>
      <c r="T40" s="166">
        <v>0.3</v>
      </c>
      <c r="U40" s="162" t="s">
        <v>87</v>
      </c>
      <c r="V40" s="162" t="s">
        <v>87</v>
      </c>
      <c r="W40" s="166">
        <v>0.4</v>
      </c>
      <c r="X40" s="166">
        <v>1</v>
      </c>
      <c r="Y40" s="166">
        <v>0.3</v>
      </c>
      <c r="Z40" s="166">
        <v>1</v>
      </c>
      <c r="AA40" s="166">
        <v>0.3</v>
      </c>
      <c r="AB40" s="166">
        <v>1</v>
      </c>
      <c r="AC40" s="161" t="s">
        <v>396</v>
      </c>
      <c r="AD40" s="161" t="s">
        <v>397</v>
      </c>
      <c r="AE40" s="161" t="s">
        <v>398</v>
      </c>
      <c r="AF40" s="161">
        <v>1156</v>
      </c>
      <c r="AG40" s="161" t="s">
        <v>398</v>
      </c>
      <c r="AH40" s="165" t="s">
        <v>399</v>
      </c>
      <c r="AI40" s="194">
        <v>7043057000</v>
      </c>
      <c r="AJ40" s="331" t="s">
        <v>87</v>
      </c>
      <c r="AK40" s="331" t="s">
        <v>87</v>
      </c>
      <c r="AL40" s="318" t="s">
        <v>87</v>
      </c>
      <c r="AM40" s="152">
        <v>0</v>
      </c>
      <c r="AN40" s="318" t="s">
        <v>87</v>
      </c>
      <c r="AO40" s="318" t="s">
        <v>87</v>
      </c>
      <c r="AP40" s="318" t="s">
        <v>87</v>
      </c>
      <c r="AQ40" s="318" t="s">
        <v>87</v>
      </c>
      <c r="AR40" s="318" t="s">
        <v>87</v>
      </c>
      <c r="AS40" s="318" t="s">
        <v>87</v>
      </c>
      <c r="AT40" s="318" t="s">
        <v>87</v>
      </c>
      <c r="AU40" s="319" t="s">
        <v>87</v>
      </c>
      <c r="AV40" s="319" t="s">
        <v>87</v>
      </c>
      <c r="AW40" s="319" t="s">
        <v>87</v>
      </c>
      <c r="AX40" s="319" t="s">
        <v>87</v>
      </c>
      <c r="AY40" s="318" t="s">
        <v>87</v>
      </c>
      <c r="AZ40" s="319" t="s">
        <v>87</v>
      </c>
      <c r="BA40" s="319" t="s">
        <v>87</v>
      </c>
      <c r="BB40" s="320" t="s">
        <v>87</v>
      </c>
      <c r="BC40" s="320" t="s">
        <v>87</v>
      </c>
      <c r="BD40" s="320" t="s">
        <v>87</v>
      </c>
      <c r="BE40" s="321" t="s">
        <v>87</v>
      </c>
      <c r="BF40" s="319" t="s">
        <v>87</v>
      </c>
      <c r="BG40" s="330"/>
      <c r="BH40" s="330"/>
      <c r="BI40" s="330"/>
      <c r="BJ40" s="330"/>
      <c r="BK40" s="330"/>
      <c r="BL40" s="330"/>
      <c r="BM40" s="330"/>
      <c r="BN40" s="330"/>
      <c r="BO40" s="330"/>
      <c r="BP40" s="330"/>
      <c r="BQ40" s="330"/>
      <c r="BR40" s="330"/>
      <c r="BS40" s="330"/>
      <c r="BT40" s="330"/>
      <c r="BU40" s="330"/>
      <c r="BV40" s="330"/>
      <c r="BW40" s="330"/>
      <c r="BX40" s="330"/>
      <c r="BY40" s="330"/>
      <c r="BZ40" s="330"/>
      <c r="CA40" s="330"/>
      <c r="CB40" s="330"/>
      <c r="CC40" s="330"/>
      <c r="CD40" s="330"/>
      <c r="CE40" s="330"/>
      <c r="CF40" s="330"/>
      <c r="CG40" s="330"/>
      <c r="CH40" s="330"/>
      <c r="CI40" s="330"/>
      <c r="CJ40" s="330"/>
      <c r="CK40" s="330"/>
      <c r="CL40" s="330"/>
      <c r="CM40" s="330"/>
      <c r="CN40" s="330"/>
      <c r="CO40" s="330"/>
      <c r="CP40" s="330"/>
      <c r="CQ40" s="330"/>
      <c r="CR40" s="330"/>
      <c r="CS40" s="330"/>
      <c r="CT40" s="330"/>
      <c r="CU40" s="330"/>
      <c r="CV40" s="330"/>
      <c r="CW40" s="330"/>
      <c r="CX40" s="330"/>
      <c r="CY40" s="330"/>
      <c r="CZ40" s="330"/>
      <c r="DA40" s="330"/>
      <c r="DB40" s="330"/>
      <c r="DC40" s="330"/>
      <c r="DD40" s="330"/>
      <c r="DE40" s="330"/>
      <c r="DF40" s="330"/>
      <c r="DG40" s="330"/>
      <c r="DH40" s="330"/>
      <c r="DI40" s="330"/>
      <c r="DJ40" s="330"/>
      <c r="DK40" s="330"/>
      <c r="DL40" s="330"/>
      <c r="DM40" s="330"/>
      <c r="DN40" s="330"/>
      <c r="DO40" s="330"/>
      <c r="DP40" s="330"/>
      <c r="DQ40" s="330"/>
      <c r="DR40" s="330"/>
      <c r="DS40" s="330"/>
      <c r="DT40" s="330"/>
      <c r="DU40" s="330"/>
      <c r="DV40" s="330"/>
      <c r="DW40" s="330"/>
      <c r="DX40" s="330"/>
      <c r="DY40" s="330"/>
      <c r="DZ40" s="330"/>
      <c r="EA40" s="330"/>
      <c r="EB40" s="330"/>
      <c r="EC40" s="330"/>
      <c r="ED40" s="330"/>
      <c r="EE40" s="330"/>
      <c r="EF40" s="330"/>
      <c r="EG40" s="330"/>
      <c r="EH40" s="330"/>
      <c r="EI40" s="330"/>
      <c r="EJ40" s="330"/>
      <c r="EK40" s="330"/>
      <c r="EL40" s="330"/>
      <c r="EM40" s="330"/>
    </row>
    <row r="41" spans="1:143" s="35" customFormat="1" ht="60" customHeight="1">
      <c r="A41" s="142" t="s">
        <v>400</v>
      </c>
      <c r="B41" s="332" t="s">
        <v>76</v>
      </c>
      <c r="C41" s="333" t="s">
        <v>357</v>
      </c>
      <c r="D41" s="333" t="s">
        <v>358</v>
      </c>
      <c r="E41" s="334" t="s">
        <v>401</v>
      </c>
      <c r="F41" s="162">
        <v>0.28000000000000003</v>
      </c>
      <c r="G41" s="335" t="s">
        <v>402</v>
      </c>
      <c r="H41" s="335" t="s">
        <v>403</v>
      </c>
      <c r="I41" s="335" t="s">
        <v>82</v>
      </c>
      <c r="J41" s="335" t="s">
        <v>404</v>
      </c>
      <c r="K41" s="336" t="s">
        <v>405</v>
      </c>
      <c r="L41" s="163" t="s">
        <v>406</v>
      </c>
      <c r="M41" s="337" t="s">
        <v>407</v>
      </c>
      <c r="N41" s="338">
        <v>43830</v>
      </c>
      <c r="O41" s="339" t="s">
        <v>408</v>
      </c>
      <c r="P41" s="339" t="s">
        <v>409</v>
      </c>
      <c r="Q41" s="340" t="s">
        <v>87</v>
      </c>
      <c r="R41" s="335">
        <v>100</v>
      </c>
      <c r="S41" s="335">
        <v>30</v>
      </c>
      <c r="T41" s="335" t="s">
        <v>87</v>
      </c>
      <c r="U41" s="335" t="s">
        <v>87</v>
      </c>
      <c r="V41" s="341" t="s">
        <v>87</v>
      </c>
      <c r="W41" s="335">
        <v>66</v>
      </c>
      <c r="X41" s="341">
        <v>0.66</v>
      </c>
      <c r="Y41" s="69">
        <v>130</v>
      </c>
      <c r="Z41" s="72">
        <v>4.33</v>
      </c>
      <c r="AA41" s="342" t="s">
        <v>87</v>
      </c>
      <c r="AB41" s="342" t="s">
        <v>87</v>
      </c>
      <c r="AC41" s="335" t="s">
        <v>216</v>
      </c>
      <c r="AD41" s="335" t="s">
        <v>410</v>
      </c>
      <c r="AE41" s="343" t="s">
        <v>411</v>
      </c>
      <c r="AF41" s="335">
        <v>1011</v>
      </c>
      <c r="AG41" s="335" t="s">
        <v>411</v>
      </c>
      <c r="AH41" s="335" t="s">
        <v>412</v>
      </c>
      <c r="AI41" s="344">
        <v>4289122</v>
      </c>
      <c r="AJ41" s="341" t="s">
        <v>87</v>
      </c>
      <c r="AK41" s="97">
        <v>4289122</v>
      </c>
      <c r="AL41" s="173" t="s">
        <v>401</v>
      </c>
      <c r="AM41" s="186">
        <v>1.4999999999999999E-2</v>
      </c>
      <c r="AN41" s="325">
        <v>44074</v>
      </c>
      <c r="AO41" s="325">
        <v>44196</v>
      </c>
      <c r="AP41" s="145" t="s">
        <v>413</v>
      </c>
      <c r="AQ41" s="173" t="s">
        <v>414</v>
      </c>
      <c r="AR41" s="345">
        <v>4</v>
      </c>
      <c r="AS41" s="620">
        <v>10</v>
      </c>
      <c r="AT41" s="197">
        <v>2.5</v>
      </c>
      <c r="AU41" s="281" t="s">
        <v>415</v>
      </c>
      <c r="AV41" s="281" t="s">
        <v>416</v>
      </c>
      <c r="AW41" s="281" t="s">
        <v>417</v>
      </c>
      <c r="AX41" s="281" t="s">
        <v>418</v>
      </c>
      <c r="AY41" s="179">
        <v>7880</v>
      </c>
      <c r="AZ41" s="281" t="s">
        <v>419</v>
      </c>
      <c r="BA41" s="281" t="s">
        <v>420</v>
      </c>
      <c r="BB41" s="295">
        <f>240000*8</f>
        <v>1920000</v>
      </c>
      <c r="BC41" s="155" t="s">
        <v>87</v>
      </c>
      <c r="BD41" s="621">
        <v>1700000</v>
      </c>
      <c r="BE41" s="622" t="s">
        <v>1772</v>
      </c>
      <c r="BF41" s="622" t="s">
        <v>1773</v>
      </c>
      <c r="BG41" s="330"/>
      <c r="BH41" s="330"/>
      <c r="BI41" s="330"/>
      <c r="BJ41" s="330"/>
      <c r="BK41" s="330"/>
      <c r="BL41" s="330"/>
      <c r="BM41" s="330"/>
      <c r="BN41" s="330"/>
      <c r="BO41" s="330"/>
      <c r="BP41" s="330"/>
      <c r="BQ41" s="330"/>
      <c r="BR41" s="330"/>
      <c r="BS41" s="330"/>
      <c r="BT41" s="330"/>
      <c r="BU41" s="330"/>
      <c r="BV41" s="330"/>
      <c r="BW41" s="330"/>
      <c r="BX41" s="330"/>
      <c r="BY41" s="330"/>
      <c r="BZ41" s="330"/>
      <c r="CA41" s="330"/>
      <c r="CB41" s="330"/>
      <c r="CC41" s="330"/>
      <c r="CD41" s="330"/>
      <c r="CE41" s="330"/>
      <c r="CF41" s="330"/>
      <c r="CG41" s="330"/>
      <c r="CH41" s="330"/>
      <c r="CI41" s="330"/>
      <c r="CJ41" s="330"/>
      <c r="CK41" s="330"/>
      <c r="CL41" s="330"/>
      <c r="CM41" s="330"/>
      <c r="CN41" s="330"/>
      <c r="CO41" s="330"/>
      <c r="CP41" s="330"/>
      <c r="CQ41" s="330"/>
      <c r="CR41" s="330"/>
      <c r="CS41" s="330"/>
      <c r="CT41" s="330"/>
      <c r="CU41" s="330"/>
      <c r="CV41" s="330"/>
      <c r="CW41" s="330"/>
      <c r="CX41" s="330"/>
      <c r="CY41" s="330"/>
      <c r="CZ41" s="330"/>
      <c r="DA41" s="330"/>
      <c r="DB41" s="330"/>
      <c r="DC41" s="330"/>
      <c r="DD41" s="330"/>
      <c r="DE41" s="330"/>
      <c r="DF41" s="330"/>
      <c r="DG41" s="330"/>
      <c r="DH41" s="330"/>
      <c r="DI41" s="330"/>
      <c r="DJ41" s="330"/>
      <c r="DK41" s="330"/>
      <c r="DL41" s="330"/>
      <c r="DM41" s="330"/>
      <c r="DN41" s="330"/>
      <c r="DO41" s="330"/>
      <c r="DP41" s="330"/>
      <c r="DQ41" s="330"/>
      <c r="DR41" s="330"/>
      <c r="DS41" s="330"/>
      <c r="DT41" s="330"/>
      <c r="DU41" s="330"/>
      <c r="DV41" s="330"/>
      <c r="DW41" s="330"/>
      <c r="DX41" s="330"/>
      <c r="DY41" s="330"/>
      <c r="DZ41" s="330"/>
      <c r="EA41" s="330"/>
      <c r="EB41" s="330"/>
      <c r="EC41" s="330"/>
      <c r="ED41" s="330"/>
      <c r="EE41" s="330"/>
      <c r="EF41" s="330"/>
      <c r="EG41" s="330"/>
      <c r="EH41" s="330"/>
      <c r="EI41" s="330"/>
      <c r="EJ41" s="330"/>
      <c r="EK41" s="330"/>
      <c r="EL41" s="330"/>
      <c r="EM41" s="330"/>
    </row>
    <row r="42" spans="1:143" s="35" customFormat="1" ht="42.75" customHeight="1">
      <c r="A42" s="142" t="s">
        <v>421</v>
      </c>
      <c r="B42" s="332" t="s">
        <v>76</v>
      </c>
      <c r="C42" s="333" t="s">
        <v>357</v>
      </c>
      <c r="D42" s="333" t="s">
        <v>422</v>
      </c>
      <c r="E42" s="342" t="s">
        <v>423</v>
      </c>
      <c r="F42" s="145">
        <v>0.28000000000000003</v>
      </c>
      <c r="G42" s="342" t="s">
        <v>402</v>
      </c>
      <c r="H42" s="342" t="s">
        <v>403</v>
      </c>
      <c r="I42" s="342" t="s">
        <v>82</v>
      </c>
      <c r="J42" s="84" t="s">
        <v>424</v>
      </c>
      <c r="K42" s="85" t="s">
        <v>425</v>
      </c>
      <c r="L42" s="84" t="s">
        <v>426</v>
      </c>
      <c r="M42" s="338">
        <v>43151</v>
      </c>
      <c r="N42" s="338">
        <v>43434</v>
      </c>
      <c r="O42" s="349" t="s">
        <v>427</v>
      </c>
      <c r="P42" s="342" t="s">
        <v>428</v>
      </c>
      <c r="Q42" s="342" t="s">
        <v>87</v>
      </c>
      <c r="R42" s="342">
        <v>1</v>
      </c>
      <c r="S42" s="342" t="s">
        <v>87</v>
      </c>
      <c r="T42" s="342" t="s">
        <v>87</v>
      </c>
      <c r="U42" s="342" t="s">
        <v>87</v>
      </c>
      <c r="V42" s="350" t="s">
        <v>87</v>
      </c>
      <c r="W42" s="42">
        <v>1</v>
      </c>
      <c r="X42" s="51">
        <v>1</v>
      </c>
      <c r="Y42" s="342" t="s">
        <v>87</v>
      </c>
      <c r="Z42" s="342" t="s">
        <v>87</v>
      </c>
      <c r="AA42" s="342" t="s">
        <v>87</v>
      </c>
      <c r="AB42" s="342" t="s">
        <v>87</v>
      </c>
      <c r="AC42" s="342" t="s">
        <v>429</v>
      </c>
      <c r="AD42" s="342" t="s">
        <v>430</v>
      </c>
      <c r="AE42" s="351" t="s">
        <v>431</v>
      </c>
      <c r="AF42" s="342">
        <v>987</v>
      </c>
      <c r="AG42" s="351" t="s">
        <v>432</v>
      </c>
      <c r="AH42" s="349" t="s">
        <v>433</v>
      </c>
      <c r="AI42" s="352">
        <v>25000000</v>
      </c>
      <c r="AJ42" s="42" t="s">
        <v>87</v>
      </c>
      <c r="AK42" s="352">
        <v>25000000</v>
      </c>
      <c r="AL42" s="318" t="s">
        <v>87</v>
      </c>
      <c r="AM42" s="152">
        <v>0</v>
      </c>
      <c r="AN42" s="318" t="s">
        <v>87</v>
      </c>
      <c r="AO42" s="318" t="s">
        <v>87</v>
      </c>
      <c r="AP42" s="318" t="s">
        <v>87</v>
      </c>
      <c r="AQ42" s="318" t="s">
        <v>87</v>
      </c>
      <c r="AR42" s="318" t="s">
        <v>87</v>
      </c>
      <c r="AS42" s="318" t="s">
        <v>87</v>
      </c>
      <c r="AT42" s="318" t="s">
        <v>87</v>
      </c>
      <c r="AU42" s="319" t="s">
        <v>87</v>
      </c>
      <c r="AV42" s="319" t="s">
        <v>87</v>
      </c>
      <c r="AW42" s="319" t="s">
        <v>87</v>
      </c>
      <c r="AX42" s="319" t="s">
        <v>87</v>
      </c>
      <c r="AY42" s="318" t="s">
        <v>87</v>
      </c>
      <c r="AZ42" s="319" t="s">
        <v>87</v>
      </c>
      <c r="BA42" s="319" t="s">
        <v>87</v>
      </c>
      <c r="BB42" s="320" t="s">
        <v>87</v>
      </c>
      <c r="BC42" s="320" t="s">
        <v>87</v>
      </c>
      <c r="BD42" s="320" t="s">
        <v>87</v>
      </c>
      <c r="BE42" s="321" t="s">
        <v>87</v>
      </c>
      <c r="BF42" s="319" t="s">
        <v>87</v>
      </c>
      <c r="BG42" s="330"/>
      <c r="BH42" s="330"/>
      <c r="BI42" s="330"/>
      <c r="BJ42" s="330"/>
      <c r="BK42" s="330"/>
      <c r="BL42" s="330"/>
      <c r="BM42" s="330"/>
      <c r="BN42" s="330"/>
      <c r="BO42" s="330"/>
      <c r="BP42" s="330"/>
      <c r="BQ42" s="330"/>
      <c r="BR42" s="330"/>
      <c r="BS42" s="330"/>
      <c r="BT42" s="330"/>
      <c r="BU42" s="330"/>
      <c r="BV42" s="330"/>
      <c r="BW42" s="330"/>
      <c r="BX42" s="330"/>
      <c r="BY42" s="330"/>
      <c r="BZ42" s="330"/>
      <c r="CA42" s="330"/>
      <c r="CB42" s="330"/>
      <c r="CC42" s="330"/>
      <c r="CD42" s="330"/>
      <c r="CE42" s="330"/>
      <c r="CF42" s="330"/>
      <c r="CG42" s="330"/>
      <c r="CH42" s="330"/>
      <c r="CI42" s="330"/>
      <c r="CJ42" s="330"/>
      <c r="CK42" s="330"/>
      <c r="CL42" s="330"/>
      <c r="CM42" s="330"/>
      <c r="CN42" s="330"/>
      <c r="CO42" s="330"/>
      <c r="CP42" s="330"/>
      <c r="CQ42" s="330"/>
      <c r="CR42" s="330"/>
      <c r="CS42" s="330"/>
      <c r="CT42" s="330"/>
      <c r="CU42" s="330"/>
      <c r="CV42" s="330"/>
      <c r="CW42" s="330"/>
      <c r="CX42" s="330"/>
      <c r="CY42" s="330"/>
      <c r="CZ42" s="330"/>
      <c r="DA42" s="330"/>
      <c r="DB42" s="330"/>
      <c r="DC42" s="330"/>
      <c r="DD42" s="330"/>
      <c r="DE42" s="330"/>
      <c r="DF42" s="330"/>
      <c r="DG42" s="330"/>
      <c r="DH42" s="330"/>
      <c r="DI42" s="330"/>
      <c r="DJ42" s="330"/>
      <c r="DK42" s="330"/>
      <c r="DL42" s="330"/>
      <c r="DM42" s="330"/>
      <c r="DN42" s="330"/>
      <c r="DO42" s="330"/>
      <c r="DP42" s="330"/>
      <c r="DQ42" s="330"/>
      <c r="DR42" s="330"/>
      <c r="DS42" s="330"/>
      <c r="DT42" s="330"/>
      <c r="DU42" s="330"/>
      <c r="DV42" s="330"/>
      <c r="DW42" s="330"/>
      <c r="DX42" s="330"/>
      <c r="DY42" s="330"/>
      <c r="DZ42" s="330"/>
      <c r="EA42" s="330"/>
      <c r="EB42" s="330"/>
      <c r="EC42" s="330"/>
      <c r="ED42" s="330"/>
      <c r="EE42" s="330"/>
      <c r="EF42" s="330"/>
      <c r="EG42" s="330"/>
      <c r="EH42" s="330"/>
      <c r="EI42" s="330"/>
      <c r="EJ42" s="330"/>
      <c r="EK42" s="330"/>
      <c r="EL42" s="330"/>
      <c r="EM42" s="330"/>
    </row>
    <row r="43" spans="1:143" s="35" customFormat="1" ht="42.75" customHeight="1">
      <c r="A43" s="142" t="s">
        <v>434</v>
      </c>
      <c r="B43" s="332" t="s">
        <v>76</v>
      </c>
      <c r="C43" s="333" t="s">
        <v>357</v>
      </c>
      <c r="D43" s="353" t="s">
        <v>422</v>
      </c>
      <c r="E43" s="354" t="s">
        <v>435</v>
      </c>
      <c r="F43" s="162">
        <v>0.28000000000000003</v>
      </c>
      <c r="G43" s="335" t="s">
        <v>402</v>
      </c>
      <c r="H43" s="335" t="s">
        <v>403</v>
      </c>
      <c r="I43" s="335" t="s">
        <v>82</v>
      </c>
      <c r="J43" s="335" t="s">
        <v>436</v>
      </c>
      <c r="K43" s="336" t="s">
        <v>437</v>
      </c>
      <c r="L43" s="163" t="s">
        <v>438</v>
      </c>
      <c r="M43" s="355">
        <v>43151</v>
      </c>
      <c r="N43" s="355">
        <v>44012</v>
      </c>
      <c r="O43" s="354" t="s">
        <v>439</v>
      </c>
      <c r="P43" s="354" t="s">
        <v>440</v>
      </c>
      <c r="Q43" s="335" t="s">
        <v>87</v>
      </c>
      <c r="R43" s="335">
        <v>6</v>
      </c>
      <c r="S43" s="335">
        <v>6</v>
      </c>
      <c r="T43" s="335">
        <v>1</v>
      </c>
      <c r="U43" s="335" t="s">
        <v>87</v>
      </c>
      <c r="V43" s="341" t="s">
        <v>87</v>
      </c>
      <c r="W43" s="69">
        <v>6</v>
      </c>
      <c r="X43" s="72">
        <v>1</v>
      </c>
      <c r="Y43" s="69">
        <v>6</v>
      </c>
      <c r="Z43" s="72">
        <v>1</v>
      </c>
      <c r="AA43" s="342">
        <v>0</v>
      </c>
      <c r="AB43" s="350">
        <v>0</v>
      </c>
      <c r="AC43" s="335" t="s">
        <v>429</v>
      </c>
      <c r="AD43" s="335" t="s">
        <v>430</v>
      </c>
      <c r="AE43" s="356" t="s">
        <v>431</v>
      </c>
      <c r="AF43" s="335">
        <v>987</v>
      </c>
      <c r="AG43" s="356" t="s">
        <v>432</v>
      </c>
      <c r="AH43" s="354" t="s">
        <v>433</v>
      </c>
      <c r="AI43" s="344">
        <v>100000000</v>
      </c>
      <c r="AJ43" s="335" t="s">
        <v>87</v>
      </c>
      <c r="AK43" s="344">
        <v>100000000</v>
      </c>
      <c r="AL43" s="318" t="s">
        <v>87</v>
      </c>
      <c r="AM43" s="152">
        <v>0</v>
      </c>
      <c r="AN43" s="357" t="s">
        <v>441</v>
      </c>
      <c r="AO43" s="357" t="s">
        <v>441</v>
      </c>
      <c r="AP43" s="357" t="s">
        <v>441</v>
      </c>
      <c r="AQ43" s="357" t="s">
        <v>441</v>
      </c>
      <c r="AR43" s="357" t="s">
        <v>441</v>
      </c>
      <c r="AS43" s="357" t="s">
        <v>441</v>
      </c>
      <c r="AT43" s="357" t="s">
        <v>441</v>
      </c>
      <c r="AU43" s="358" t="s">
        <v>441</v>
      </c>
      <c r="AV43" s="358" t="s">
        <v>441</v>
      </c>
      <c r="AW43" s="358" t="s">
        <v>441</v>
      </c>
      <c r="AX43" s="358" t="s">
        <v>441</v>
      </c>
      <c r="AY43" s="357" t="s">
        <v>441</v>
      </c>
      <c r="AZ43" s="358" t="s">
        <v>441</v>
      </c>
      <c r="BA43" s="358" t="s">
        <v>441</v>
      </c>
      <c r="BB43" s="359" t="s">
        <v>441</v>
      </c>
      <c r="BC43" s="359" t="s">
        <v>441</v>
      </c>
      <c r="BD43" s="359" t="s">
        <v>441</v>
      </c>
      <c r="BE43" s="360" t="s">
        <v>441</v>
      </c>
      <c r="BF43" s="319" t="s">
        <v>87</v>
      </c>
      <c r="BG43" s="330"/>
      <c r="BH43" s="330"/>
      <c r="BI43" s="330"/>
      <c r="BJ43" s="330"/>
      <c r="BK43" s="330"/>
      <c r="BL43" s="330"/>
      <c r="BM43" s="330"/>
      <c r="BN43" s="330"/>
      <c r="BO43" s="330"/>
      <c r="BP43" s="330"/>
      <c r="BQ43" s="330"/>
      <c r="BR43" s="330"/>
      <c r="BS43" s="330"/>
      <c r="BT43" s="330"/>
      <c r="BU43" s="330"/>
      <c r="BV43" s="330"/>
      <c r="BW43" s="330"/>
      <c r="BX43" s="330"/>
      <c r="BY43" s="330"/>
      <c r="BZ43" s="330"/>
      <c r="CA43" s="330"/>
      <c r="CB43" s="330"/>
      <c r="CC43" s="330"/>
      <c r="CD43" s="330"/>
      <c r="CE43" s="330"/>
      <c r="CF43" s="330"/>
      <c r="CG43" s="330"/>
      <c r="CH43" s="330"/>
      <c r="CI43" s="330"/>
      <c r="CJ43" s="330"/>
      <c r="CK43" s="330"/>
      <c r="CL43" s="330"/>
      <c r="CM43" s="330"/>
      <c r="CN43" s="330"/>
      <c r="CO43" s="330"/>
      <c r="CP43" s="330"/>
      <c r="CQ43" s="330"/>
      <c r="CR43" s="330"/>
      <c r="CS43" s="330"/>
      <c r="CT43" s="330"/>
      <c r="CU43" s="330"/>
      <c r="CV43" s="330"/>
      <c r="CW43" s="330"/>
      <c r="CX43" s="330"/>
      <c r="CY43" s="330"/>
      <c r="CZ43" s="330"/>
      <c r="DA43" s="330"/>
      <c r="DB43" s="330"/>
      <c r="DC43" s="330"/>
      <c r="DD43" s="330"/>
      <c r="DE43" s="330"/>
      <c r="DF43" s="330"/>
      <c r="DG43" s="330"/>
      <c r="DH43" s="330"/>
      <c r="DI43" s="330"/>
      <c r="DJ43" s="330"/>
      <c r="DK43" s="330"/>
      <c r="DL43" s="330"/>
      <c r="DM43" s="330"/>
      <c r="DN43" s="330"/>
      <c r="DO43" s="330"/>
      <c r="DP43" s="330"/>
      <c r="DQ43" s="330"/>
      <c r="DR43" s="330"/>
      <c r="DS43" s="330"/>
      <c r="DT43" s="330"/>
      <c r="DU43" s="330"/>
      <c r="DV43" s="330"/>
      <c r="DW43" s="330"/>
      <c r="DX43" s="330"/>
      <c r="DY43" s="330"/>
      <c r="DZ43" s="330"/>
      <c r="EA43" s="330"/>
      <c r="EB43" s="330"/>
      <c r="EC43" s="330"/>
      <c r="ED43" s="330"/>
      <c r="EE43" s="330"/>
      <c r="EF43" s="330"/>
      <c r="EG43" s="330"/>
      <c r="EH43" s="330"/>
      <c r="EI43" s="330"/>
      <c r="EJ43" s="330"/>
      <c r="EK43" s="330"/>
      <c r="EL43" s="330"/>
      <c r="EM43" s="330"/>
    </row>
    <row r="44" spans="1:143" s="66" customFormat="1" ht="42.75" customHeight="1">
      <c r="A44" s="159" t="s">
        <v>442</v>
      </c>
      <c r="B44" s="160" t="s">
        <v>76</v>
      </c>
      <c r="C44" s="161" t="s">
        <v>120</v>
      </c>
      <c r="D44" s="161" t="s">
        <v>121</v>
      </c>
      <c r="E44" s="161" t="s">
        <v>443</v>
      </c>
      <c r="F44" s="162">
        <v>0.69</v>
      </c>
      <c r="G44" s="162" t="s">
        <v>98</v>
      </c>
      <c r="H44" s="162" t="s">
        <v>99</v>
      </c>
      <c r="I44" s="162" t="s">
        <v>82</v>
      </c>
      <c r="J44" s="163" t="s">
        <v>316</v>
      </c>
      <c r="K44" s="162">
        <v>3195857305</v>
      </c>
      <c r="L44" s="163" t="s">
        <v>317</v>
      </c>
      <c r="M44" s="164">
        <v>42522</v>
      </c>
      <c r="N44" s="164">
        <v>43981</v>
      </c>
      <c r="O44" s="161" t="s">
        <v>444</v>
      </c>
      <c r="P44" s="161" t="s">
        <v>445</v>
      </c>
      <c r="Q44" s="166">
        <v>1</v>
      </c>
      <c r="R44" s="166">
        <v>1</v>
      </c>
      <c r="S44" s="166">
        <v>1</v>
      </c>
      <c r="T44" s="166">
        <v>1</v>
      </c>
      <c r="U44" s="166">
        <v>1</v>
      </c>
      <c r="V44" s="166">
        <v>1</v>
      </c>
      <c r="W44" s="166">
        <v>1</v>
      </c>
      <c r="X44" s="166">
        <v>1</v>
      </c>
      <c r="Y44" s="166">
        <v>1</v>
      </c>
      <c r="Z44" s="166">
        <v>1</v>
      </c>
      <c r="AA44" s="183">
        <v>1</v>
      </c>
      <c r="AB44" s="183">
        <f t="shared" ref="AB44" si="5">IFERROR(AA44/$T44,0)</f>
        <v>1</v>
      </c>
      <c r="AC44" s="161" t="s">
        <v>320</v>
      </c>
      <c r="AD44" s="161" t="s">
        <v>106</v>
      </c>
      <c r="AE44" s="161"/>
      <c r="AF44" s="162">
        <v>1099</v>
      </c>
      <c r="AG44" s="162" t="s">
        <v>321</v>
      </c>
      <c r="AH44" s="165" t="s">
        <v>446</v>
      </c>
      <c r="AI44" s="352">
        <v>340163431461</v>
      </c>
      <c r="AJ44" s="162" t="s">
        <v>87</v>
      </c>
      <c r="AK44" s="162" t="s">
        <v>87</v>
      </c>
      <c r="AL44" s="318" t="s">
        <v>87</v>
      </c>
      <c r="AM44" s="152">
        <v>0</v>
      </c>
      <c r="AN44" s="357" t="s">
        <v>441</v>
      </c>
      <c r="AO44" s="357" t="s">
        <v>441</v>
      </c>
      <c r="AP44" s="357" t="s">
        <v>441</v>
      </c>
      <c r="AQ44" s="357" t="s">
        <v>441</v>
      </c>
      <c r="AR44" s="357" t="s">
        <v>441</v>
      </c>
      <c r="AS44" s="357" t="s">
        <v>441</v>
      </c>
      <c r="AT44" s="357" t="s">
        <v>441</v>
      </c>
      <c r="AU44" s="358" t="s">
        <v>441</v>
      </c>
      <c r="AV44" s="358" t="s">
        <v>441</v>
      </c>
      <c r="AW44" s="358" t="s">
        <v>441</v>
      </c>
      <c r="AX44" s="358" t="s">
        <v>441</v>
      </c>
      <c r="AY44" s="357" t="s">
        <v>441</v>
      </c>
      <c r="AZ44" s="358" t="s">
        <v>441</v>
      </c>
      <c r="BA44" s="358" t="s">
        <v>441</v>
      </c>
      <c r="BB44" s="359" t="s">
        <v>441</v>
      </c>
      <c r="BC44" s="359" t="s">
        <v>441</v>
      </c>
      <c r="BD44" s="359" t="s">
        <v>441</v>
      </c>
      <c r="BE44" s="360" t="s">
        <v>441</v>
      </c>
      <c r="BF44" s="319" t="s">
        <v>87</v>
      </c>
      <c r="BG44" s="307"/>
      <c r="BH44" s="307"/>
      <c r="BI44" s="307"/>
      <c r="BJ44" s="307"/>
      <c r="BK44" s="307"/>
      <c r="BL44" s="307"/>
      <c r="BM44" s="307"/>
      <c r="BN44" s="307"/>
      <c r="BO44" s="307"/>
      <c r="BP44" s="307"/>
      <c r="BQ44" s="307"/>
      <c r="BR44" s="307"/>
      <c r="BS44" s="307"/>
      <c r="BT44" s="307"/>
      <c r="BU44" s="307"/>
      <c r="BV44" s="307"/>
      <c r="BW44" s="307"/>
      <c r="BX44" s="307"/>
      <c r="BY44" s="307"/>
      <c r="BZ44" s="307"/>
      <c r="CA44" s="307"/>
      <c r="CB44" s="307"/>
      <c r="CC44" s="307"/>
      <c r="CD44" s="307"/>
      <c r="CE44" s="307"/>
      <c r="CF44" s="307"/>
      <c r="CG44" s="307"/>
      <c r="CH44" s="307"/>
      <c r="CI44" s="307"/>
      <c r="CJ44" s="307"/>
      <c r="CK44" s="307"/>
      <c r="CL44" s="307"/>
      <c r="CM44" s="307"/>
      <c r="CN44" s="307"/>
      <c r="CO44" s="307"/>
      <c r="CP44" s="307"/>
      <c r="CQ44" s="307"/>
      <c r="CR44" s="307"/>
      <c r="CS44" s="307"/>
      <c r="CT44" s="307"/>
      <c r="CU44" s="307"/>
      <c r="CV44" s="307"/>
      <c r="CW44" s="307"/>
      <c r="CX44" s="307"/>
      <c r="CY44" s="307"/>
      <c r="CZ44" s="307"/>
      <c r="DA44" s="307"/>
      <c r="DB44" s="307"/>
      <c r="DC44" s="307"/>
      <c r="DD44" s="307"/>
      <c r="DE44" s="307"/>
      <c r="DF44" s="307"/>
      <c r="DG44" s="307"/>
      <c r="DH44" s="307"/>
      <c r="DI44" s="307"/>
      <c r="DJ44" s="307"/>
      <c r="DK44" s="307"/>
      <c r="DL44" s="307"/>
      <c r="DM44" s="307"/>
      <c r="DN44" s="307"/>
      <c r="DO44" s="307"/>
      <c r="DP44" s="307"/>
      <c r="DQ44" s="307"/>
      <c r="DR44" s="307"/>
      <c r="DS44" s="307"/>
      <c r="DT44" s="307"/>
      <c r="DU44" s="307"/>
      <c r="DV44" s="307"/>
      <c r="DW44" s="307"/>
      <c r="DX44" s="307"/>
      <c r="DY44" s="307"/>
      <c r="DZ44" s="307"/>
      <c r="EA44" s="307"/>
      <c r="EB44" s="307"/>
      <c r="EC44" s="307"/>
      <c r="ED44" s="307"/>
      <c r="EE44" s="307"/>
      <c r="EF44" s="307"/>
      <c r="EG44" s="307"/>
      <c r="EH44" s="307"/>
      <c r="EI44" s="307"/>
      <c r="EJ44" s="307"/>
      <c r="EK44" s="307"/>
      <c r="EL44" s="307"/>
      <c r="EM44" s="307"/>
    </row>
    <row r="45" spans="1:143" s="66" customFormat="1" ht="42.75" customHeight="1">
      <c r="A45" s="159" t="s">
        <v>447</v>
      </c>
      <c r="B45" s="160" t="s">
        <v>76</v>
      </c>
      <c r="C45" s="161" t="s">
        <v>357</v>
      </c>
      <c r="D45" s="161" t="s">
        <v>358</v>
      </c>
      <c r="E45" s="161" t="s">
        <v>448</v>
      </c>
      <c r="F45" s="162">
        <v>0.69</v>
      </c>
      <c r="G45" s="162" t="s">
        <v>98</v>
      </c>
      <c r="H45" s="162" t="s">
        <v>99</v>
      </c>
      <c r="I45" s="162" t="s">
        <v>82</v>
      </c>
      <c r="J45" s="145" t="s">
        <v>212</v>
      </c>
      <c r="K45" s="145" t="s">
        <v>449</v>
      </c>
      <c r="L45" s="145" t="s">
        <v>213</v>
      </c>
      <c r="M45" s="164">
        <v>42522</v>
      </c>
      <c r="N45" s="164">
        <v>43981</v>
      </c>
      <c r="O45" s="161" t="s">
        <v>450</v>
      </c>
      <c r="P45" s="161" t="s">
        <v>451</v>
      </c>
      <c r="Q45" s="166">
        <v>1</v>
      </c>
      <c r="R45" s="166">
        <v>1</v>
      </c>
      <c r="S45" s="166">
        <v>1</v>
      </c>
      <c r="T45" s="166">
        <v>1</v>
      </c>
      <c r="U45" s="166">
        <v>1</v>
      </c>
      <c r="V45" s="166">
        <v>1</v>
      </c>
      <c r="W45" s="166">
        <v>1</v>
      </c>
      <c r="X45" s="166">
        <v>1</v>
      </c>
      <c r="Y45" s="361">
        <v>0</v>
      </c>
      <c r="Z45" s="166">
        <v>0</v>
      </c>
      <c r="AA45" s="362">
        <v>0</v>
      </c>
      <c r="AB45" s="148">
        <v>0</v>
      </c>
      <c r="AC45" s="161" t="s">
        <v>216</v>
      </c>
      <c r="AD45" s="161" t="s">
        <v>106</v>
      </c>
      <c r="AE45" s="161" t="s">
        <v>217</v>
      </c>
      <c r="AF45" s="162">
        <v>1113</v>
      </c>
      <c r="AG45" s="162" t="s">
        <v>218</v>
      </c>
      <c r="AH45" s="165" t="s">
        <v>452</v>
      </c>
      <c r="AI45" s="218" t="s">
        <v>82</v>
      </c>
      <c r="AJ45" s="162" t="s">
        <v>87</v>
      </c>
      <c r="AK45" s="162" t="s">
        <v>87</v>
      </c>
      <c r="AL45" s="318" t="s">
        <v>87</v>
      </c>
      <c r="AM45" s="152">
        <v>0</v>
      </c>
      <c r="AN45" s="357" t="s">
        <v>441</v>
      </c>
      <c r="AO45" s="357" t="s">
        <v>441</v>
      </c>
      <c r="AP45" s="357" t="s">
        <v>441</v>
      </c>
      <c r="AQ45" s="357" t="s">
        <v>441</v>
      </c>
      <c r="AR45" s="357" t="s">
        <v>441</v>
      </c>
      <c r="AS45" s="357" t="s">
        <v>441</v>
      </c>
      <c r="AT45" s="357" t="s">
        <v>441</v>
      </c>
      <c r="AU45" s="358" t="s">
        <v>441</v>
      </c>
      <c r="AV45" s="358" t="s">
        <v>441</v>
      </c>
      <c r="AW45" s="358" t="s">
        <v>441</v>
      </c>
      <c r="AX45" s="358" t="s">
        <v>441</v>
      </c>
      <c r="AY45" s="357" t="s">
        <v>441</v>
      </c>
      <c r="AZ45" s="358" t="s">
        <v>441</v>
      </c>
      <c r="BA45" s="358" t="s">
        <v>441</v>
      </c>
      <c r="BB45" s="359" t="s">
        <v>441</v>
      </c>
      <c r="BC45" s="359" t="s">
        <v>441</v>
      </c>
      <c r="BD45" s="359" t="s">
        <v>441</v>
      </c>
      <c r="BE45" s="360" t="s">
        <v>441</v>
      </c>
      <c r="BF45" s="319" t="s">
        <v>87</v>
      </c>
      <c r="BG45" s="307"/>
      <c r="BH45" s="307"/>
      <c r="BI45" s="307"/>
      <c r="BJ45" s="307"/>
      <c r="BK45" s="307"/>
      <c r="BL45" s="307"/>
      <c r="BM45" s="307"/>
      <c r="BN45" s="307"/>
      <c r="BO45" s="307"/>
      <c r="BP45" s="307"/>
      <c r="BQ45" s="307"/>
      <c r="BR45" s="307"/>
      <c r="BS45" s="307"/>
      <c r="BT45" s="307"/>
      <c r="BU45" s="307"/>
      <c r="BV45" s="307"/>
      <c r="BW45" s="307"/>
      <c r="BX45" s="307"/>
      <c r="BY45" s="307"/>
      <c r="BZ45" s="307"/>
      <c r="CA45" s="307"/>
      <c r="CB45" s="307"/>
      <c r="CC45" s="307"/>
      <c r="CD45" s="307"/>
      <c r="CE45" s="307"/>
      <c r="CF45" s="307"/>
      <c r="CG45" s="307"/>
      <c r="CH45" s="307"/>
      <c r="CI45" s="307"/>
      <c r="CJ45" s="307"/>
      <c r="CK45" s="307"/>
      <c r="CL45" s="307"/>
      <c r="CM45" s="307"/>
      <c r="CN45" s="307"/>
      <c r="CO45" s="307"/>
      <c r="CP45" s="307"/>
      <c r="CQ45" s="307"/>
      <c r="CR45" s="307"/>
      <c r="CS45" s="307"/>
      <c r="CT45" s="307"/>
      <c r="CU45" s="307"/>
      <c r="CV45" s="307"/>
      <c r="CW45" s="307"/>
      <c r="CX45" s="307"/>
      <c r="CY45" s="307"/>
      <c r="CZ45" s="307"/>
      <c r="DA45" s="307"/>
      <c r="DB45" s="307"/>
      <c r="DC45" s="307"/>
      <c r="DD45" s="307"/>
      <c r="DE45" s="307"/>
      <c r="DF45" s="307"/>
      <c r="DG45" s="307"/>
      <c r="DH45" s="307"/>
      <c r="DI45" s="307"/>
      <c r="DJ45" s="307"/>
      <c r="DK45" s="307"/>
      <c r="DL45" s="307"/>
      <c r="DM45" s="307"/>
      <c r="DN45" s="307"/>
      <c r="DO45" s="307"/>
      <c r="DP45" s="307"/>
      <c r="DQ45" s="307"/>
      <c r="DR45" s="307"/>
      <c r="DS45" s="307"/>
      <c r="DT45" s="307"/>
      <c r="DU45" s="307"/>
      <c r="DV45" s="307"/>
      <c r="DW45" s="307"/>
      <c r="DX45" s="307"/>
      <c r="DY45" s="307"/>
      <c r="DZ45" s="307"/>
      <c r="EA45" s="307"/>
      <c r="EB45" s="307"/>
      <c r="EC45" s="307"/>
      <c r="ED45" s="307"/>
      <c r="EE45" s="307"/>
      <c r="EF45" s="307"/>
      <c r="EG45" s="307"/>
      <c r="EH45" s="307"/>
      <c r="EI45" s="307"/>
      <c r="EJ45" s="307"/>
      <c r="EK45" s="307"/>
      <c r="EL45" s="307"/>
      <c r="EM45" s="307"/>
    </row>
    <row r="46" spans="1:143" s="35" customFormat="1" ht="42.75" customHeight="1">
      <c r="A46" s="142" t="s">
        <v>453</v>
      </c>
      <c r="B46" s="143" t="s">
        <v>76</v>
      </c>
      <c r="C46" s="144" t="s">
        <v>357</v>
      </c>
      <c r="D46" s="144" t="s">
        <v>358</v>
      </c>
      <c r="E46" s="161" t="s">
        <v>454</v>
      </c>
      <c r="F46" s="162">
        <v>0.91</v>
      </c>
      <c r="G46" s="162" t="s">
        <v>229</v>
      </c>
      <c r="H46" s="162" t="s">
        <v>455</v>
      </c>
      <c r="I46" s="162" t="s">
        <v>82</v>
      </c>
      <c r="J46" s="220" t="s">
        <v>456</v>
      </c>
      <c r="K46" s="220" t="s">
        <v>457</v>
      </c>
      <c r="L46" s="363" t="s">
        <v>458</v>
      </c>
      <c r="M46" s="164">
        <v>42736</v>
      </c>
      <c r="N46" s="164">
        <v>43981</v>
      </c>
      <c r="O46" s="161" t="s">
        <v>459</v>
      </c>
      <c r="P46" s="161" t="s">
        <v>460</v>
      </c>
      <c r="Q46" s="162">
        <v>1</v>
      </c>
      <c r="R46" s="162">
        <v>2</v>
      </c>
      <c r="S46" s="162">
        <v>2</v>
      </c>
      <c r="T46" s="162">
        <v>2</v>
      </c>
      <c r="U46" s="162">
        <v>0</v>
      </c>
      <c r="V46" s="166">
        <v>0</v>
      </c>
      <c r="W46" s="162">
        <v>2</v>
      </c>
      <c r="X46" s="166">
        <v>1</v>
      </c>
      <c r="Y46" s="165">
        <v>2</v>
      </c>
      <c r="Z46" s="166">
        <v>1</v>
      </c>
      <c r="AA46" s="364">
        <v>0</v>
      </c>
      <c r="AB46" s="183">
        <v>0</v>
      </c>
      <c r="AC46" s="161" t="s">
        <v>237</v>
      </c>
      <c r="AD46" s="161" t="s">
        <v>461</v>
      </c>
      <c r="AE46" s="161"/>
      <c r="AF46" s="162">
        <v>800</v>
      </c>
      <c r="AG46" s="161" t="s">
        <v>462</v>
      </c>
      <c r="AH46" s="165" t="s">
        <v>463</v>
      </c>
      <c r="AI46" s="365">
        <v>30000000</v>
      </c>
      <c r="AJ46" s="162" t="s">
        <v>87</v>
      </c>
      <c r="AK46" s="162" t="s">
        <v>87</v>
      </c>
      <c r="AL46" s="318" t="s">
        <v>87</v>
      </c>
      <c r="AM46" s="152">
        <v>0</v>
      </c>
      <c r="AN46" s="318" t="s">
        <v>87</v>
      </c>
      <c r="AO46" s="318" t="s">
        <v>87</v>
      </c>
      <c r="AP46" s="318" t="s">
        <v>87</v>
      </c>
      <c r="AQ46" s="318" t="s">
        <v>87</v>
      </c>
      <c r="AR46" s="318" t="s">
        <v>87</v>
      </c>
      <c r="AS46" s="318" t="s">
        <v>87</v>
      </c>
      <c r="AT46" s="318" t="s">
        <v>87</v>
      </c>
      <c r="AU46" s="319" t="s">
        <v>87</v>
      </c>
      <c r="AV46" s="319" t="s">
        <v>87</v>
      </c>
      <c r="AW46" s="319" t="s">
        <v>87</v>
      </c>
      <c r="AX46" s="319" t="s">
        <v>87</v>
      </c>
      <c r="AY46" s="318" t="s">
        <v>87</v>
      </c>
      <c r="AZ46" s="319" t="s">
        <v>87</v>
      </c>
      <c r="BA46" s="319" t="s">
        <v>87</v>
      </c>
      <c r="BB46" s="320" t="s">
        <v>87</v>
      </c>
      <c r="BC46" s="320" t="s">
        <v>87</v>
      </c>
      <c r="BD46" s="320" t="s">
        <v>87</v>
      </c>
      <c r="BE46" s="321" t="s">
        <v>87</v>
      </c>
      <c r="BF46" s="254" t="s">
        <v>464</v>
      </c>
      <c r="BG46" s="330"/>
      <c r="BH46" s="330"/>
      <c r="BI46" s="330"/>
      <c r="BJ46" s="330"/>
      <c r="BK46" s="330"/>
      <c r="BL46" s="330"/>
      <c r="BM46" s="330"/>
      <c r="BN46" s="330"/>
      <c r="BO46" s="330"/>
      <c r="BP46" s="330"/>
      <c r="BQ46" s="330"/>
      <c r="BR46" s="330"/>
      <c r="BS46" s="330"/>
      <c r="BT46" s="330"/>
      <c r="BU46" s="330"/>
      <c r="BV46" s="330"/>
      <c r="BW46" s="330"/>
      <c r="BX46" s="330"/>
      <c r="BY46" s="330"/>
      <c r="BZ46" s="330"/>
      <c r="CA46" s="330"/>
      <c r="CB46" s="330"/>
      <c r="CC46" s="330"/>
      <c r="CD46" s="330"/>
      <c r="CE46" s="330"/>
      <c r="CF46" s="330"/>
      <c r="CG46" s="330"/>
      <c r="CH46" s="330"/>
      <c r="CI46" s="330"/>
      <c r="CJ46" s="330"/>
      <c r="CK46" s="330"/>
      <c r="CL46" s="330"/>
      <c r="CM46" s="330"/>
      <c r="CN46" s="330"/>
      <c r="CO46" s="330"/>
      <c r="CP46" s="330"/>
      <c r="CQ46" s="330"/>
      <c r="CR46" s="330"/>
      <c r="CS46" s="330"/>
      <c r="CT46" s="330"/>
      <c r="CU46" s="330"/>
      <c r="CV46" s="330"/>
      <c r="CW46" s="330"/>
      <c r="CX46" s="330"/>
      <c r="CY46" s="330"/>
      <c r="CZ46" s="330"/>
      <c r="DA46" s="330"/>
      <c r="DB46" s="330"/>
      <c r="DC46" s="330"/>
      <c r="DD46" s="330"/>
      <c r="DE46" s="330"/>
      <c r="DF46" s="330"/>
      <c r="DG46" s="330"/>
      <c r="DH46" s="330"/>
      <c r="DI46" s="330"/>
      <c r="DJ46" s="330"/>
      <c r="DK46" s="330"/>
      <c r="DL46" s="330"/>
      <c r="DM46" s="330"/>
      <c r="DN46" s="330"/>
      <c r="DO46" s="330"/>
      <c r="DP46" s="330"/>
      <c r="DQ46" s="330"/>
      <c r="DR46" s="330"/>
      <c r="DS46" s="330"/>
      <c r="DT46" s="330"/>
      <c r="DU46" s="330"/>
      <c r="DV46" s="330"/>
      <c r="DW46" s="330"/>
      <c r="DX46" s="330"/>
      <c r="DY46" s="330"/>
      <c r="DZ46" s="330"/>
      <c r="EA46" s="330"/>
      <c r="EB46" s="330"/>
      <c r="EC46" s="330"/>
      <c r="ED46" s="330"/>
      <c r="EE46" s="330"/>
      <c r="EF46" s="330"/>
      <c r="EG46" s="330"/>
      <c r="EH46" s="330"/>
      <c r="EI46" s="330"/>
      <c r="EJ46" s="330"/>
      <c r="EK46" s="330"/>
      <c r="EL46" s="330"/>
      <c r="EM46" s="330"/>
    </row>
    <row r="47" spans="1:143" s="35" customFormat="1" ht="42.75" customHeight="1">
      <c r="A47" s="142" t="s">
        <v>465</v>
      </c>
      <c r="B47" s="143" t="s">
        <v>76</v>
      </c>
      <c r="C47" s="144" t="s">
        <v>357</v>
      </c>
      <c r="D47" s="144" t="s">
        <v>358</v>
      </c>
      <c r="E47" s="161" t="s">
        <v>466</v>
      </c>
      <c r="F47" s="162">
        <v>0.91</v>
      </c>
      <c r="G47" s="162" t="s">
        <v>229</v>
      </c>
      <c r="H47" s="162" t="s">
        <v>455</v>
      </c>
      <c r="I47" s="162" t="s">
        <v>82</v>
      </c>
      <c r="J47" s="220" t="s">
        <v>456</v>
      </c>
      <c r="K47" s="220" t="s">
        <v>457</v>
      </c>
      <c r="L47" s="363" t="s">
        <v>458</v>
      </c>
      <c r="M47" s="164">
        <v>42522</v>
      </c>
      <c r="N47" s="164">
        <v>43981</v>
      </c>
      <c r="O47" s="161" t="s">
        <v>467</v>
      </c>
      <c r="P47" s="161" t="s">
        <v>468</v>
      </c>
      <c r="Q47" s="166">
        <v>1</v>
      </c>
      <c r="R47" s="166">
        <v>1</v>
      </c>
      <c r="S47" s="166">
        <v>1</v>
      </c>
      <c r="T47" s="166">
        <v>1</v>
      </c>
      <c r="U47" s="166">
        <v>0</v>
      </c>
      <c r="V47" s="166">
        <v>0</v>
      </c>
      <c r="W47" s="166">
        <v>0</v>
      </c>
      <c r="X47" s="166">
        <v>0</v>
      </c>
      <c r="Y47" s="166">
        <v>1</v>
      </c>
      <c r="Z47" s="167">
        <v>1</v>
      </c>
      <c r="AA47" s="183">
        <v>1</v>
      </c>
      <c r="AB47" s="183">
        <v>1</v>
      </c>
      <c r="AC47" s="161" t="s">
        <v>237</v>
      </c>
      <c r="AD47" s="161" t="s">
        <v>461</v>
      </c>
      <c r="AE47" s="161"/>
      <c r="AF47" s="162">
        <v>800</v>
      </c>
      <c r="AG47" s="161" t="s">
        <v>462</v>
      </c>
      <c r="AH47" s="165" t="s">
        <v>469</v>
      </c>
      <c r="AI47" s="366">
        <v>6692000000</v>
      </c>
      <c r="AJ47" s="162" t="s">
        <v>87</v>
      </c>
      <c r="AK47" s="162" t="s">
        <v>87</v>
      </c>
      <c r="AL47" s="318" t="s">
        <v>87</v>
      </c>
      <c r="AM47" s="152">
        <v>0</v>
      </c>
      <c r="AN47" s="318" t="s">
        <v>87</v>
      </c>
      <c r="AO47" s="318" t="s">
        <v>87</v>
      </c>
      <c r="AP47" s="318" t="s">
        <v>87</v>
      </c>
      <c r="AQ47" s="318" t="s">
        <v>87</v>
      </c>
      <c r="AR47" s="318" t="s">
        <v>87</v>
      </c>
      <c r="AS47" s="318" t="s">
        <v>87</v>
      </c>
      <c r="AT47" s="318" t="s">
        <v>87</v>
      </c>
      <c r="AU47" s="319" t="s">
        <v>87</v>
      </c>
      <c r="AV47" s="319" t="s">
        <v>87</v>
      </c>
      <c r="AW47" s="319" t="s">
        <v>87</v>
      </c>
      <c r="AX47" s="319" t="s">
        <v>87</v>
      </c>
      <c r="AY47" s="318" t="s">
        <v>87</v>
      </c>
      <c r="AZ47" s="319" t="s">
        <v>87</v>
      </c>
      <c r="BA47" s="319" t="s">
        <v>87</v>
      </c>
      <c r="BB47" s="320" t="s">
        <v>87</v>
      </c>
      <c r="BC47" s="320" t="s">
        <v>87</v>
      </c>
      <c r="BD47" s="320" t="s">
        <v>87</v>
      </c>
      <c r="BE47" s="321" t="s">
        <v>87</v>
      </c>
      <c r="BF47" s="254" t="s">
        <v>464</v>
      </c>
      <c r="BG47" s="330"/>
      <c r="BH47" s="330"/>
      <c r="BI47" s="330"/>
      <c r="BJ47" s="330"/>
      <c r="BK47" s="330"/>
      <c r="BL47" s="330"/>
      <c r="BM47" s="330"/>
      <c r="BN47" s="330"/>
      <c r="BO47" s="330"/>
      <c r="BP47" s="330"/>
      <c r="BQ47" s="330"/>
      <c r="BR47" s="330"/>
      <c r="BS47" s="330"/>
      <c r="BT47" s="330"/>
      <c r="BU47" s="330"/>
      <c r="BV47" s="330"/>
      <c r="BW47" s="330"/>
      <c r="BX47" s="330"/>
      <c r="BY47" s="330"/>
      <c r="BZ47" s="330"/>
      <c r="CA47" s="330"/>
      <c r="CB47" s="330"/>
      <c r="CC47" s="330"/>
      <c r="CD47" s="330"/>
      <c r="CE47" s="330"/>
      <c r="CF47" s="330"/>
      <c r="CG47" s="330"/>
      <c r="CH47" s="330"/>
      <c r="CI47" s="330"/>
      <c r="CJ47" s="330"/>
      <c r="CK47" s="330"/>
      <c r="CL47" s="330"/>
      <c r="CM47" s="330"/>
      <c r="CN47" s="330"/>
      <c r="CO47" s="330"/>
      <c r="CP47" s="330"/>
      <c r="CQ47" s="330"/>
      <c r="CR47" s="330"/>
      <c r="CS47" s="330"/>
      <c r="CT47" s="330"/>
      <c r="CU47" s="330"/>
      <c r="CV47" s="330"/>
      <c r="CW47" s="330"/>
      <c r="CX47" s="330"/>
      <c r="CY47" s="330"/>
      <c r="CZ47" s="330"/>
      <c r="DA47" s="330"/>
      <c r="DB47" s="330"/>
      <c r="DC47" s="330"/>
      <c r="DD47" s="330"/>
      <c r="DE47" s="330"/>
      <c r="DF47" s="330"/>
      <c r="DG47" s="330"/>
      <c r="DH47" s="330"/>
      <c r="DI47" s="330"/>
      <c r="DJ47" s="330"/>
      <c r="DK47" s="330"/>
      <c r="DL47" s="330"/>
      <c r="DM47" s="330"/>
      <c r="DN47" s="330"/>
      <c r="DO47" s="330"/>
      <c r="DP47" s="330"/>
      <c r="DQ47" s="330"/>
      <c r="DR47" s="330"/>
      <c r="DS47" s="330"/>
      <c r="DT47" s="330"/>
      <c r="DU47" s="330"/>
      <c r="DV47" s="330"/>
      <c r="DW47" s="330"/>
      <c r="DX47" s="330"/>
      <c r="DY47" s="330"/>
      <c r="DZ47" s="330"/>
      <c r="EA47" s="330"/>
      <c r="EB47" s="330"/>
      <c r="EC47" s="330"/>
      <c r="ED47" s="330"/>
      <c r="EE47" s="330"/>
      <c r="EF47" s="330"/>
      <c r="EG47" s="330"/>
      <c r="EH47" s="330"/>
      <c r="EI47" s="330"/>
      <c r="EJ47" s="330"/>
      <c r="EK47" s="330"/>
      <c r="EL47" s="330"/>
      <c r="EM47" s="330"/>
    </row>
    <row r="48" spans="1:143" s="35" customFormat="1" ht="60" customHeight="1">
      <c r="A48" s="142" t="s">
        <v>470</v>
      </c>
      <c r="B48" s="143" t="s">
        <v>76</v>
      </c>
      <c r="C48" s="144" t="s">
        <v>357</v>
      </c>
      <c r="D48" s="144" t="s">
        <v>358</v>
      </c>
      <c r="E48" s="165" t="s">
        <v>471</v>
      </c>
      <c r="F48" s="162">
        <v>0.91</v>
      </c>
      <c r="G48" s="162" t="s">
        <v>255</v>
      </c>
      <c r="H48" s="162" t="s">
        <v>472</v>
      </c>
      <c r="I48" s="162" t="s">
        <v>82</v>
      </c>
      <c r="J48" s="367" t="s">
        <v>473</v>
      </c>
      <c r="K48" s="368">
        <v>3153490259</v>
      </c>
      <c r="L48" s="163" t="s">
        <v>474</v>
      </c>
      <c r="M48" s="164">
        <v>42797</v>
      </c>
      <c r="N48" s="164">
        <v>44012</v>
      </c>
      <c r="O48" s="221" t="s">
        <v>475</v>
      </c>
      <c r="P48" s="221" t="s">
        <v>476</v>
      </c>
      <c r="Q48" s="162">
        <v>1</v>
      </c>
      <c r="R48" s="162">
        <v>2</v>
      </c>
      <c r="S48" s="162">
        <v>2</v>
      </c>
      <c r="T48" s="162">
        <v>2</v>
      </c>
      <c r="U48" s="162">
        <v>1</v>
      </c>
      <c r="V48" s="166">
        <v>1</v>
      </c>
      <c r="W48" s="162">
        <v>1</v>
      </c>
      <c r="X48" s="166">
        <v>0.5</v>
      </c>
      <c r="Y48" s="162">
        <v>1</v>
      </c>
      <c r="Z48" s="166">
        <v>0.5</v>
      </c>
      <c r="AA48" s="162" t="s">
        <v>477</v>
      </c>
      <c r="AB48" s="162"/>
      <c r="AC48" s="162" t="s">
        <v>429</v>
      </c>
      <c r="AD48" s="162" t="s">
        <v>430</v>
      </c>
      <c r="AE48" s="162" t="s">
        <v>478</v>
      </c>
      <c r="AF48" s="162">
        <v>1006</v>
      </c>
      <c r="AG48" s="165" t="s">
        <v>479</v>
      </c>
      <c r="AH48" s="165" t="s">
        <v>480</v>
      </c>
      <c r="AI48" s="369">
        <v>13794287482</v>
      </c>
      <c r="AJ48" s="162" t="s">
        <v>104</v>
      </c>
      <c r="AK48" s="162" t="s">
        <v>104</v>
      </c>
      <c r="AL48" s="326" t="s">
        <v>471</v>
      </c>
      <c r="AM48" s="186">
        <v>0.02</v>
      </c>
      <c r="AN48" s="170">
        <v>44013</v>
      </c>
      <c r="AO48" s="170">
        <v>44196</v>
      </c>
      <c r="AP48" s="370" t="s">
        <v>475</v>
      </c>
      <c r="AQ48" s="198" t="s">
        <v>481</v>
      </c>
      <c r="AR48" s="179">
        <v>1</v>
      </c>
      <c r="AS48" s="346">
        <v>4</v>
      </c>
      <c r="AT48" s="197">
        <f>AS48/AR48</f>
        <v>4</v>
      </c>
      <c r="AU48" s="173" t="s">
        <v>482</v>
      </c>
      <c r="AV48" s="173" t="s">
        <v>382</v>
      </c>
      <c r="AW48" s="173" t="s">
        <v>383</v>
      </c>
      <c r="AX48" s="174" t="s">
        <v>483</v>
      </c>
      <c r="AY48" s="175">
        <v>7691</v>
      </c>
      <c r="AZ48" s="173" t="s">
        <v>484</v>
      </c>
      <c r="BA48" s="281" t="s">
        <v>485</v>
      </c>
      <c r="BB48" s="371">
        <v>9394494998</v>
      </c>
      <c r="BC48" s="372">
        <f>20192308/BB48</f>
        <v>2.1493766300688597E-3</v>
      </c>
      <c r="BD48" s="373">
        <v>47586176</v>
      </c>
      <c r="BE48" s="374" t="s">
        <v>486</v>
      </c>
      <c r="BF48" s="375" t="s">
        <v>487</v>
      </c>
      <c r="BG48" s="330"/>
      <c r="BH48" s="330"/>
      <c r="BI48" s="330"/>
      <c r="BJ48" s="330"/>
      <c r="BK48" s="330"/>
      <c r="BL48" s="330"/>
      <c r="BM48" s="330"/>
      <c r="BN48" s="330"/>
      <c r="BO48" s="330"/>
      <c r="BP48" s="330"/>
      <c r="BQ48" s="330"/>
      <c r="BR48" s="330"/>
      <c r="BS48" s="330"/>
      <c r="BT48" s="330"/>
      <c r="BU48" s="330"/>
      <c r="BV48" s="330"/>
      <c r="BW48" s="330"/>
      <c r="BX48" s="330"/>
      <c r="BY48" s="330"/>
      <c r="BZ48" s="330"/>
      <c r="CA48" s="330"/>
      <c r="CB48" s="330"/>
      <c r="CC48" s="330"/>
      <c r="CD48" s="330"/>
      <c r="CE48" s="330"/>
      <c r="CF48" s="330"/>
      <c r="CG48" s="330"/>
      <c r="CH48" s="330"/>
      <c r="CI48" s="330"/>
      <c r="CJ48" s="330"/>
      <c r="CK48" s="330"/>
      <c r="CL48" s="330"/>
      <c r="CM48" s="330"/>
      <c r="CN48" s="330"/>
      <c r="CO48" s="330"/>
      <c r="CP48" s="330"/>
      <c r="CQ48" s="330"/>
      <c r="CR48" s="330"/>
      <c r="CS48" s="330"/>
      <c r="CT48" s="330"/>
      <c r="CU48" s="330"/>
      <c r="CV48" s="330"/>
      <c r="CW48" s="330"/>
      <c r="CX48" s="330"/>
      <c r="CY48" s="330"/>
      <c r="CZ48" s="330"/>
      <c r="DA48" s="330"/>
      <c r="DB48" s="330"/>
      <c r="DC48" s="330"/>
      <c r="DD48" s="330"/>
      <c r="DE48" s="330"/>
      <c r="DF48" s="330"/>
      <c r="DG48" s="330"/>
      <c r="DH48" s="330"/>
      <c r="DI48" s="330"/>
      <c r="DJ48" s="330"/>
      <c r="DK48" s="330"/>
      <c r="DL48" s="330"/>
      <c r="DM48" s="330"/>
      <c r="DN48" s="330"/>
      <c r="DO48" s="330"/>
      <c r="DP48" s="330"/>
      <c r="DQ48" s="330"/>
      <c r="DR48" s="330"/>
      <c r="DS48" s="330"/>
      <c r="DT48" s="330"/>
      <c r="DU48" s="330"/>
      <c r="DV48" s="330"/>
      <c r="DW48" s="330"/>
      <c r="DX48" s="330"/>
      <c r="DY48" s="330"/>
      <c r="DZ48" s="330"/>
      <c r="EA48" s="330"/>
      <c r="EB48" s="330"/>
      <c r="EC48" s="330"/>
      <c r="ED48" s="330"/>
      <c r="EE48" s="330"/>
      <c r="EF48" s="330"/>
      <c r="EG48" s="330"/>
      <c r="EH48" s="330"/>
      <c r="EI48" s="330"/>
      <c r="EJ48" s="330"/>
      <c r="EK48" s="330"/>
      <c r="EL48" s="330"/>
      <c r="EM48" s="330"/>
    </row>
    <row r="49" spans="1:143" s="66" customFormat="1" ht="60" customHeight="1">
      <c r="A49" s="159" t="s">
        <v>488</v>
      </c>
      <c r="B49" s="160" t="s">
        <v>76</v>
      </c>
      <c r="C49" s="161" t="s">
        <v>165</v>
      </c>
      <c r="D49" s="161" t="s">
        <v>166</v>
      </c>
      <c r="E49" s="161" t="s">
        <v>489</v>
      </c>
      <c r="F49" s="162">
        <v>1.31</v>
      </c>
      <c r="G49" s="162" t="s">
        <v>98</v>
      </c>
      <c r="H49" s="162" t="s">
        <v>99</v>
      </c>
      <c r="I49" s="162" t="s">
        <v>82</v>
      </c>
      <c r="J49" s="162" t="s">
        <v>100</v>
      </c>
      <c r="K49" s="162">
        <v>3159286978</v>
      </c>
      <c r="L49" s="163" t="s">
        <v>101</v>
      </c>
      <c r="M49" s="164">
        <v>42736</v>
      </c>
      <c r="N49" s="164">
        <v>43981</v>
      </c>
      <c r="O49" s="161" t="s">
        <v>490</v>
      </c>
      <c r="P49" s="161" t="s">
        <v>491</v>
      </c>
      <c r="Q49" s="166">
        <v>0.4</v>
      </c>
      <c r="R49" s="166">
        <v>0.6</v>
      </c>
      <c r="S49" s="166">
        <v>0.8</v>
      </c>
      <c r="T49" s="166">
        <v>1</v>
      </c>
      <c r="U49" s="166">
        <v>0.39</v>
      </c>
      <c r="V49" s="166" t="s">
        <v>492</v>
      </c>
      <c r="W49" s="166">
        <v>0.6</v>
      </c>
      <c r="X49" s="166">
        <v>1</v>
      </c>
      <c r="Y49" s="166">
        <v>1</v>
      </c>
      <c r="Z49" s="166">
        <v>1.25</v>
      </c>
      <c r="AA49" s="148">
        <v>1</v>
      </c>
      <c r="AB49" s="148">
        <v>1</v>
      </c>
      <c r="AC49" s="161" t="s">
        <v>216</v>
      </c>
      <c r="AD49" s="161" t="s">
        <v>106</v>
      </c>
      <c r="AE49" s="161"/>
      <c r="AF49" s="162">
        <v>1108</v>
      </c>
      <c r="AG49" s="162" t="s">
        <v>107</v>
      </c>
      <c r="AH49" s="165" t="s">
        <v>493</v>
      </c>
      <c r="AI49" s="376">
        <v>3633482900</v>
      </c>
      <c r="AJ49" s="166">
        <v>1</v>
      </c>
      <c r="AK49" s="376">
        <v>3249372183</v>
      </c>
      <c r="AL49" s="377" t="s">
        <v>494</v>
      </c>
      <c r="AM49" s="152">
        <v>0.02</v>
      </c>
      <c r="AN49" s="275">
        <v>43983</v>
      </c>
      <c r="AO49" s="275">
        <v>44196</v>
      </c>
      <c r="AP49" s="148" t="s">
        <v>495</v>
      </c>
      <c r="AQ49" s="172" t="s">
        <v>496</v>
      </c>
      <c r="AR49" s="378">
        <v>1</v>
      </c>
      <c r="AS49" s="379">
        <v>1</v>
      </c>
      <c r="AT49" s="197">
        <f>AS49/AR49</f>
        <v>1</v>
      </c>
      <c r="AU49" s="281" t="s">
        <v>112</v>
      </c>
      <c r="AV49" s="254" t="s">
        <v>113</v>
      </c>
      <c r="AW49" s="254" t="s">
        <v>114</v>
      </c>
      <c r="AX49" s="380" t="s">
        <v>497</v>
      </c>
      <c r="AY49" s="318">
        <v>7757</v>
      </c>
      <c r="AZ49" s="254" t="s">
        <v>116</v>
      </c>
      <c r="BA49" s="254" t="s">
        <v>498</v>
      </c>
      <c r="BB49" s="176">
        <v>1432733480</v>
      </c>
      <c r="BC49" s="155" t="s">
        <v>87</v>
      </c>
      <c r="BD49" s="359" t="s">
        <v>441</v>
      </c>
      <c r="BE49" s="381" t="s">
        <v>499</v>
      </c>
      <c r="BF49" s="601" t="s">
        <v>1764</v>
      </c>
      <c r="BG49" s="307"/>
      <c r="BH49" s="307"/>
      <c r="BI49" s="307"/>
      <c r="BJ49" s="307"/>
      <c r="BK49" s="307"/>
      <c r="BL49" s="307"/>
      <c r="BM49" s="307"/>
      <c r="BN49" s="307"/>
      <c r="BO49" s="307"/>
      <c r="BP49" s="307"/>
      <c r="BQ49" s="307"/>
      <c r="BR49" s="307"/>
      <c r="BS49" s="307"/>
      <c r="BT49" s="307"/>
      <c r="BU49" s="307"/>
      <c r="BV49" s="307"/>
      <c r="BW49" s="307"/>
      <c r="BX49" s="307"/>
      <c r="BY49" s="307"/>
      <c r="BZ49" s="307"/>
      <c r="CA49" s="307"/>
      <c r="CB49" s="307"/>
      <c r="CC49" s="307"/>
      <c r="CD49" s="307"/>
      <c r="CE49" s="307"/>
      <c r="CF49" s="307"/>
      <c r="CG49" s="307"/>
      <c r="CH49" s="307"/>
      <c r="CI49" s="307"/>
      <c r="CJ49" s="307"/>
      <c r="CK49" s="307"/>
      <c r="CL49" s="307"/>
      <c r="CM49" s="307"/>
      <c r="CN49" s="307"/>
      <c r="CO49" s="307"/>
      <c r="CP49" s="307"/>
      <c r="CQ49" s="307"/>
      <c r="CR49" s="307"/>
      <c r="CS49" s="307"/>
      <c r="CT49" s="307"/>
      <c r="CU49" s="307"/>
      <c r="CV49" s="307"/>
      <c r="CW49" s="307"/>
      <c r="CX49" s="307"/>
      <c r="CY49" s="307"/>
      <c r="CZ49" s="307"/>
      <c r="DA49" s="307"/>
      <c r="DB49" s="307"/>
      <c r="DC49" s="307"/>
      <c r="DD49" s="307"/>
      <c r="DE49" s="307"/>
      <c r="DF49" s="307"/>
      <c r="DG49" s="307"/>
      <c r="DH49" s="307"/>
      <c r="DI49" s="307"/>
      <c r="DJ49" s="307"/>
      <c r="DK49" s="307"/>
      <c r="DL49" s="307"/>
      <c r="DM49" s="307"/>
      <c r="DN49" s="307"/>
      <c r="DO49" s="307"/>
      <c r="DP49" s="307"/>
      <c r="DQ49" s="307"/>
      <c r="DR49" s="307"/>
      <c r="DS49" s="307"/>
      <c r="DT49" s="307"/>
      <c r="DU49" s="307"/>
      <c r="DV49" s="307"/>
      <c r="DW49" s="307"/>
      <c r="DX49" s="307"/>
      <c r="DY49" s="307"/>
      <c r="DZ49" s="307"/>
      <c r="EA49" s="307"/>
      <c r="EB49" s="307"/>
      <c r="EC49" s="307"/>
      <c r="ED49" s="307"/>
      <c r="EE49" s="307"/>
      <c r="EF49" s="307"/>
      <c r="EG49" s="307"/>
      <c r="EH49" s="307"/>
      <c r="EI49" s="307"/>
      <c r="EJ49" s="307"/>
      <c r="EK49" s="307"/>
      <c r="EL49" s="307"/>
      <c r="EM49" s="307"/>
    </row>
    <row r="50" spans="1:143" s="66" customFormat="1" ht="42.75" customHeight="1">
      <c r="A50" s="159" t="s">
        <v>500</v>
      </c>
      <c r="B50" s="160" t="s">
        <v>76</v>
      </c>
      <c r="C50" s="161" t="s">
        <v>165</v>
      </c>
      <c r="D50" s="161" t="s">
        <v>166</v>
      </c>
      <c r="E50" s="165" t="s">
        <v>501</v>
      </c>
      <c r="F50" s="162">
        <v>0.69</v>
      </c>
      <c r="G50" s="162" t="s">
        <v>98</v>
      </c>
      <c r="H50" s="162" t="s">
        <v>99</v>
      </c>
      <c r="I50" s="162" t="s">
        <v>82</v>
      </c>
      <c r="J50" s="145" t="s">
        <v>502</v>
      </c>
      <c r="K50" s="145" t="s">
        <v>503</v>
      </c>
      <c r="L50" s="145" t="s">
        <v>504</v>
      </c>
      <c r="M50" s="164">
        <v>42736</v>
      </c>
      <c r="N50" s="164">
        <v>43981</v>
      </c>
      <c r="O50" s="161" t="s">
        <v>505</v>
      </c>
      <c r="P50" s="383" t="s">
        <v>506</v>
      </c>
      <c r="Q50" s="162">
        <v>200</v>
      </c>
      <c r="R50" s="162">
        <v>50</v>
      </c>
      <c r="S50" s="162">
        <v>50</v>
      </c>
      <c r="T50" s="162">
        <v>50</v>
      </c>
      <c r="U50" s="162">
        <v>64</v>
      </c>
      <c r="V50" s="324">
        <v>0.32</v>
      </c>
      <c r="W50" s="162">
        <v>195</v>
      </c>
      <c r="X50" s="324">
        <v>3.9</v>
      </c>
      <c r="Y50" s="162">
        <v>41</v>
      </c>
      <c r="Z50" s="167">
        <v>0.82</v>
      </c>
      <c r="AA50" s="384">
        <v>0</v>
      </c>
      <c r="AB50" s="204">
        <v>0</v>
      </c>
      <c r="AC50" s="161" t="s">
        <v>105</v>
      </c>
      <c r="AD50" s="161" t="s">
        <v>106</v>
      </c>
      <c r="AE50" s="161"/>
      <c r="AF50" s="162">
        <v>1086</v>
      </c>
      <c r="AG50" s="162" t="s">
        <v>507</v>
      </c>
      <c r="AH50" s="165" t="s">
        <v>508</v>
      </c>
      <c r="AI50" s="369">
        <v>1013352557</v>
      </c>
      <c r="AJ50" s="166" t="s">
        <v>87</v>
      </c>
      <c r="AK50" s="369" t="s">
        <v>82</v>
      </c>
      <c r="AL50" s="162" t="s">
        <v>87</v>
      </c>
      <c r="AM50" s="152">
        <v>0</v>
      </c>
      <c r="AN50" s="162" t="s">
        <v>87</v>
      </c>
      <c r="AO50" s="162" t="s">
        <v>87</v>
      </c>
      <c r="AP50" s="162" t="s">
        <v>87</v>
      </c>
      <c r="AQ50" s="162" t="s">
        <v>87</v>
      </c>
      <c r="AR50" s="162" t="s">
        <v>87</v>
      </c>
      <c r="AS50" s="162" t="s">
        <v>87</v>
      </c>
      <c r="AT50" s="162" t="s">
        <v>87</v>
      </c>
      <c r="AU50" s="198" t="s">
        <v>87</v>
      </c>
      <c r="AV50" s="198" t="s">
        <v>87</v>
      </c>
      <c r="AW50" s="198" t="s">
        <v>87</v>
      </c>
      <c r="AX50" s="198" t="s">
        <v>87</v>
      </c>
      <c r="AY50" s="162" t="s">
        <v>87</v>
      </c>
      <c r="AZ50" s="198" t="s">
        <v>87</v>
      </c>
      <c r="BA50" s="198" t="s">
        <v>87</v>
      </c>
      <c r="BB50" s="385" t="s">
        <v>87</v>
      </c>
      <c r="BC50" s="385" t="s">
        <v>87</v>
      </c>
      <c r="BD50" s="123"/>
      <c r="BE50" s="130"/>
      <c r="BF50" s="124"/>
      <c r="BG50" s="307"/>
      <c r="BH50" s="307"/>
      <c r="BI50" s="307"/>
      <c r="BJ50" s="307"/>
      <c r="BK50" s="307"/>
      <c r="BL50" s="307"/>
      <c r="BM50" s="307"/>
      <c r="BN50" s="307"/>
      <c r="BO50" s="307"/>
      <c r="BP50" s="307"/>
      <c r="BQ50" s="307"/>
      <c r="BR50" s="307"/>
      <c r="BS50" s="307"/>
      <c r="BT50" s="307"/>
      <c r="BU50" s="307"/>
      <c r="BV50" s="307"/>
      <c r="BW50" s="307"/>
      <c r="BX50" s="307"/>
      <c r="BY50" s="307"/>
      <c r="BZ50" s="307"/>
      <c r="CA50" s="307"/>
      <c r="CB50" s="307"/>
      <c r="CC50" s="307"/>
      <c r="CD50" s="307"/>
      <c r="CE50" s="307"/>
      <c r="CF50" s="307"/>
      <c r="CG50" s="307"/>
      <c r="CH50" s="307"/>
      <c r="CI50" s="307"/>
      <c r="CJ50" s="307"/>
      <c r="CK50" s="307"/>
      <c r="CL50" s="307"/>
      <c r="CM50" s="307"/>
      <c r="CN50" s="307"/>
      <c r="CO50" s="307"/>
      <c r="CP50" s="307"/>
      <c r="CQ50" s="307"/>
      <c r="CR50" s="307"/>
      <c r="CS50" s="307"/>
      <c r="CT50" s="307"/>
      <c r="CU50" s="307"/>
      <c r="CV50" s="307"/>
      <c r="CW50" s="307"/>
      <c r="CX50" s="307"/>
      <c r="CY50" s="307"/>
      <c r="CZ50" s="307"/>
      <c r="DA50" s="307"/>
      <c r="DB50" s="307"/>
      <c r="DC50" s="307"/>
      <c r="DD50" s="307"/>
      <c r="DE50" s="307"/>
      <c r="DF50" s="307"/>
      <c r="DG50" s="307"/>
      <c r="DH50" s="307"/>
      <c r="DI50" s="307"/>
      <c r="DJ50" s="307"/>
      <c r="DK50" s="307"/>
      <c r="DL50" s="307"/>
      <c r="DM50" s="307"/>
      <c r="DN50" s="307"/>
      <c r="DO50" s="307"/>
      <c r="DP50" s="307"/>
      <c r="DQ50" s="307"/>
      <c r="DR50" s="307"/>
      <c r="DS50" s="307"/>
      <c r="DT50" s="307"/>
      <c r="DU50" s="307"/>
      <c r="DV50" s="307"/>
      <c r="DW50" s="307"/>
      <c r="DX50" s="307"/>
      <c r="DY50" s="307"/>
      <c r="DZ50" s="307"/>
      <c r="EA50" s="307"/>
      <c r="EB50" s="307"/>
      <c r="EC50" s="307"/>
      <c r="ED50" s="307"/>
      <c r="EE50" s="307"/>
      <c r="EF50" s="307"/>
      <c r="EG50" s="307"/>
      <c r="EH50" s="307"/>
      <c r="EI50" s="307"/>
      <c r="EJ50" s="307"/>
      <c r="EK50" s="307"/>
      <c r="EL50" s="307"/>
      <c r="EM50" s="307"/>
    </row>
    <row r="51" spans="1:143" s="66" customFormat="1" ht="60" customHeight="1">
      <c r="A51" s="159" t="s">
        <v>509</v>
      </c>
      <c r="B51" s="160" t="s">
        <v>76</v>
      </c>
      <c r="C51" s="161" t="s">
        <v>165</v>
      </c>
      <c r="D51" s="161" t="s">
        <v>166</v>
      </c>
      <c r="E51" s="161" t="s">
        <v>510</v>
      </c>
      <c r="F51" s="162">
        <v>0.69</v>
      </c>
      <c r="G51" s="162" t="s">
        <v>98</v>
      </c>
      <c r="H51" s="162" t="s">
        <v>99</v>
      </c>
      <c r="I51" s="162" t="s">
        <v>82</v>
      </c>
      <c r="J51" s="145" t="s">
        <v>511</v>
      </c>
      <c r="K51" s="145">
        <v>3123823605</v>
      </c>
      <c r="L51" s="386" t="s">
        <v>512</v>
      </c>
      <c r="M51" s="164">
        <v>42522</v>
      </c>
      <c r="N51" s="164">
        <v>43981</v>
      </c>
      <c r="O51" s="161" t="s">
        <v>513</v>
      </c>
      <c r="P51" s="383" t="s">
        <v>514</v>
      </c>
      <c r="Q51" s="162">
        <v>12</v>
      </c>
      <c r="R51" s="162">
        <v>12</v>
      </c>
      <c r="S51" s="162">
        <v>12</v>
      </c>
      <c r="T51" s="162">
        <v>12</v>
      </c>
      <c r="U51" s="162">
        <v>6</v>
      </c>
      <c r="V51" s="324">
        <v>0.5</v>
      </c>
      <c r="W51" s="162">
        <v>1</v>
      </c>
      <c r="X51" s="324">
        <v>0.08</v>
      </c>
      <c r="Y51" s="162">
        <v>13</v>
      </c>
      <c r="Z51" s="167">
        <v>1.08</v>
      </c>
      <c r="AA51" s="384">
        <v>0</v>
      </c>
      <c r="AB51" s="204">
        <v>0</v>
      </c>
      <c r="AC51" s="161" t="s">
        <v>105</v>
      </c>
      <c r="AD51" s="161" t="s">
        <v>106</v>
      </c>
      <c r="AE51" s="161"/>
      <c r="AF51" s="162">
        <v>1086</v>
      </c>
      <c r="AG51" s="162" t="s">
        <v>507</v>
      </c>
      <c r="AH51" s="165" t="s">
        <v>515</v>
      </c>
      <c r="AI51" s="369">
        <v>803257595</v>
      </c>
      <c r="AJ51" s="166" t="s">
        <v>87</v>
      </c>
      <c r="AK51" s="369" t="s">
        <v>82</v>
      </c>
      <c r="AL51" s="326" t="s">
        <v>516</v>
      </c>
      <c r="AM51" s="152">
        <v>1.4999999999999999E-2</v>
      </c>
      <c r="AN51" s="170">
        <v>44105</v>
      </c>
      <c r="AO51" s="170">
        <v>44196</v>
      </c>
      <c r="AP51" s="283" t="s">
        <v>517</v>
      </c>
      <c r="AQ51" s="203" t="s">
        <v>518</v>
      </c>
      <c r="AR51" s="162">
        <v>10</v>
      </c>
      <c r="AS51" s="162">
        <v>10</v>
      </c>
      <c r="AT51" s="197">
        <f>AS51/AR51</f>
        <v>1</v>
      </c>
      <c r="AU51" s="387" t="s">
        <v>519</v>
      </c>
      <c r="AV51" s="326" t="s">
        <v>520</v>
      </c>
      <c r="AW51" s="387" t="s">
        <v>521</v>
      </c>
      <c r="AX51" s="326" t="s">
        <v>522</v>
      </c>
      <c r="AY51" s="170" t="s">
        <v>523</v>
      </c>
      <c r="AZ51" s="326" t="s">
        <v>524</v>
      </c>
      <c r="BA51" s="387" t="s">
        <v>525</v>
      </c>
      <c r="BB51" s="155" t="s">
        <v>87</v>
      </c>
      <c r="BC51" s="155" t="s">
        <v>87</v>
      </c>
      <c r="BD51" s="388" t="s">
        <v>87</v>
      </c>
      <c r="BE51" s="389" t="s">
        <v>526</v>
      </c>
      <c r="BF51" s="178" t="s">
        <v>527</v>
      </c>
      <c r="BG51" s="307"/>
      <c r="BH51" s="307"/>
      <c r="BI51" s="307"/>
      <c r="BJ51" s="307"/>
      <c r="BK51" s="307"/>
      <c r="BL51" s="307"/>
      <c r="BM51" s="307"/>
      <c r="BN51" s="307"/>
      <c r="BO51" s="307"/>
      <c r="BP51" s="307"/>
      <c r="BQ51" s="307"/>
      <c r="BR51" s="307"/>
      <c r="BS51" s="307"/>
      <c r="BT51" s="307"/>
      <c r="BU51" s="307"/>
      <c r="BV51" s="307"/>
      <c r="BW51" s="307"/>
      <c r="BX51" s="307"/>
      <c r="BY51" s="307"/>
      <c r="BZ51" s="307"/>
      <c r="CA51" s="307"/>
      <c r="CB51" s="307"/>
      <c r="CC51" s="307"/>
      <c r="CD51" s="307"/>
      <c r="CE51" s="307"/>
      <c r="CF51" s="307"/>
      <c r="CG51" s="307"/>
      <c r="CH51" s="307"/>
      <c r="CI51" s="307"/>
      <c r="CJ51" s="307"/>
      <c r="CK51" s="307"/>
      <c r="CL51" s="307"/>
      <c r="CM51" s="307"/>
      <c r="CN51" s="307"/>
      <c r="CO51" s="307"/>
      <c r="CP51" s="307"/>
      <c r="CQ51" s="307"/>
      <c r="CR51" s="307"/>
      <c r="CS51" s="307"/>
      <c r="CT51" s="307"/>
      <c r="CU51" s="307"/>
      <c r="CV51" s="307"/>
      <c r="CW51" s="307"/>
      <c r="CX51" s="307"/>
      <c r="CY51" s="307"/>
      <c r="CZ51" s="307"/>
      <c r="DA51" s="307"/>
      <c r="DB51" s="307"/>
      <c r="DC51" s="307"/>
      <c r="DD51" s="307"/>
      <c r="DE51" s="307"/>
      <c r="DF51" s="307"/>
      <c r="DG51" s="307"/>
      <c r="DH51" s="307"/>
      <c r="DI51" s="307"/>
      <c r="DJ51" s="307"/>
      <c r="DK51" s="307"/>
      <c r="DL51" s="307"/>
      <c r="DM51" s="307"/>
      <c r="DN51" s="307"/>
      <c r="DO51" s="307"/>
      <c r="DP51" s="307"/>
      <c r="DQ51" s="307"/>
      <c r="DR51" s="307"/>
      <c r="DS51" s="307"/>
      <c r="DT51" s="307"/>
      <c r="DU51" s="307"/>
      <c r="DV51" s="307"/>
      <c r="DW51" s="307"/>
      <c r="DX51" s="307"/>
      <c r="DY51" s="307"/>
      <c r="DZ51" s="307"/>
      <c r="EA51" s="307"/>
      <c r="EB51" s="307"/>
      <c r="EC51" s="307"/>
      <c r="ED51" s="307"/>
      <c r="EE51" s="307"/>
      <c r="EF51" s="307"/>
      <c r="EG51" s="307"/>
      <c r="EH51" s="307"/>
      <c r="EI51" s="307"/>
      <c r="EJ51" s="307"/>
      <c r="EK51" s="307"/>
      <c r="EL51" s="307"/>
      <c r="EM51" s="307"/>
    </row>
    <row r="52" spans="1:143" s="66" customFormat="1" ht="42.75" customHeight="1">
      <c r="A52" s="159" t="s">
        <v>528</v>
      </c>
      <c r="B52" s="160" t="s">
        <v>76</v>
      </c>
      <c r="C52" s="161" t="s">
        <v>165</v>
      </c>
      <c r="D52" s="161" t="s">
        <v>166</v>
      </c>
      <c r="E52" s="343" t="s">
        <v>529</v>
      </c>
      <c r="F52" s="162">
        <v>0.69</v>
      </c>
      <c r="G52" s="162" t="s">
        <v>98</v>
      </c>
      <c r="H52" s="162" t="s">
        <v>99</v>
      </c>
      <c r="I52" s="162" t="s">
        <v>82</v>
      </c>
      <c r="J52" s="145" t="s">
        <v>530</v>
      </c>
      <c r="K52" s="146" t="s">
        <v>531</v>
      </c>
      <c r="L52" s="145" t="s">
        <v>532</v>
      </c>
      <c r="M52" s="164">
        <v>43101</v>
      </c>
      <c r="N52" s="164">
        <v>43981</v>
      </c>
      <c r="O52" s="165" t="s">
        <v>533</v>
      </c>
      <c r="P52" s="165" t="s">
        <v>534</v>
      </c>
      <c r="Q52" s="162" t="s">
        <v>87</v>
      </c>
      <c r="R52" s="166">
        <v>0.5</v>
      </c>
      <c r="S52" s="166">
        <v>0.25</v>
      </c>
      <c r="T52" s="166">
        <v>0.25</v>
      </c>
      <c r="U52" s="162" t="s">
        <v>87</v>
      </c>
      <c r="V52" s="162" t="s">
        <v>87</v>
      </c>
      <c r="W52" s="166">
        <v>0.4</v>
      </c>
      <c r="X52" s="166">
        <v>0.8</v>
      </c>
      <c r="Y52" s="166">
        <v>0.5</v>
      </c>
      <c r="Z52" s="167">
        <v>2</v>
      </c>
      <c r="AA52" s="148" t="s">
        <v>535</v>
      </c>
      <c r="AB52" s="166">
        <v>0.5</v>
      </c>
      <c r="AC52" s="165" t="s">
        <v>105</v>
      </c>
      <c r="AD52" s="165" t="s">
        <v>536</v>
      </c>
      <c r="AE52" s="165" t="s">
        <v>536</v>
      </c>
      <c r="AF52" s="162">
        <v>1096</v>
      </c>
      <c r="AG52" s="162" t="s">
        <v>537</v>
      </c>
      <c r="AH52" s="343" t="s">
        <v>538</v>
      </c>
      <c r="AI52" s="369">
        <v>680185800</v>
      </c>
      <c r="AJ52" s="162" t="s">
        <v>104</v>
      </c>
      <c r="AK52" s="207" t="s">
        <v>337</v>
      </c>
      <c r="AL52" s="390" t="s">
        <v>87</v>
      </c>
      <c r="AM52" s="152">
        <v>0</v>
      </c>
      <c r="AN52" s="390" t="s">
        <v>87</v>
      </c>
      <c r="AO52" s="390" t="s">
        <v>87</v>
      </c>
      <c r="AP52" s="390" t="s">
        <v>87</v>
      </c>
      <c r="AQ52" s="390" t="s">
        <v>87</v>
      </c>
      <c r="AR52" s="390" t="s">
        <v>87</v>
      </c>
      <c r="AS52" s="390" t="s">
        <v>87</v>
      </c>
      <c r="AT52" s="390" t="s">
        <v>87</v>
      </c>
      <c r="AU52" s="391" t="s">
        <v>87</v>
      </c>
      <c r="AV52" s="391" t="s">
        <v>87</v>
      </c>
      <c r="AW52" s="391" t="s">
        <v>87</v>
      </c>
      <c r="AX52" s="391" t="s">
        <v>87</v>
      </c>
      <c r="AY52" s="390" t="s">
        <v>87</v>
      </c>
      <c r="AZ52" s="391" t="s">
        <v>87</v>
      </c>
      <c r="BA52" s="391" t="s">
        <v>87</v>
      </c>
      <c r="BB52" s="392" t="s">
        <v>87</v>
      </c>
      <c r="BC52" s="392" t="s">
        <v>87</v>
      </c>
      <c r="BD52" s="392" t="s">
        <v>87</v>
      </c>
      <c r="BE52" s="393" t="s">
        <v>87</v>
      </c>
      <c r="BF52" s="391" t="s">
        <v>87</v>
      </c>
      <c r="BG52" s="307"/>
      <c r="BH52" s="307"/>
      <c r="BI52" s="307"/>
      <c r="BJ52" s="307"/>
      <c r="BK52" s="307"/>
      <c r="BL52" s="307"/>
      <c r="BM52" s="307"/>
      <c r="BN52" s="307"/>
      <c r="BO52" s="307"/>
      <c r="BP52" s="307"/>
      <c r="BQ52" s="307"/>
      <c r="BR52" s="307"/>
      <c r="BS52" s="307"/>
      <c r="BT52" s="307"/>
      <c r="BU52" s="307"/>
      <c r="BV52" s="307"/>
      <c r="BW52" s="307"/>
      <c r="BX52" s="307"/>
      <c r="BY52" s="307"/>
      <c r="BZ52" s="307"/>
      <c r="CA52" s="307"/>
      <c r="CB52" s="307"/>
      <c r="CC52" s="307"/>
      <c r="CD52" s="307"/>
      <c r="CE52" s="307"/>
      <c r="CF52" s="307"/>
      <c r="CG52" s="307"/>
      <c r="CH52" s="307"/>
      <c r="CI52" s="307"/>
      <c r="CJ52" s="307"/>
      <c r="CK52" s="307"/>
      <c r="CL52" s="307"/>
      <c r="CM52" s="307"/>
      <c r="CN52" s="307"/>
      <c r="CO52" s="307"/>
      <c r="CP52" s="307"/>
      <c r="CQ52" s="307"/>
      <c r="CR52" s="307"/>
      <c r="CS52" s="307"/>
      <c r="CT52" s="307"/>
      <c r="CU52" s="307"/>
      <c r="CV52" s="307"/>
      <c r="CW52" s="307"/>
      <c r="CX52" s="307"/>
      <c r="CY52" s="307"/>
      <c r="CZ52" s="307"/>
      <c r="DA52" s="307"/>
      <c r="DB52" s="307"/>
      <c r="DC52" s="307"/>
      <c r="DD52" s="307"/>
      <c r="DE52" s="307"/>
      <c r="DF52" s="307"/>
      <c r="DG52" s="307"/>
      <c r="DH52" s="307"/>
      <c r="DI52" s="307"/>
      <c r="DJ52" s="307"/>
      <c r="DK52" s="307"/>
      <c r="DL52" s="307"/>
      <c r="DM52" s="307"/>
      <c r="DN52" s="307"/>
      <c r="DO52" s="307"/>
      <c r="DP52" s="307"/>
      <c r="DQ52" s="307"/>
      <c r="DR52" s="307"/>
      <c r="DS52" s="307"/>
      <c r="DT52" s="307"/>
      <c r="DU52" s="307"/>
      <c r="DV52" s="307"/>
      <c r="DW52" s="307"/>
      <c r="DX52" s="307"/>
      <c r="DY52" s="307"/>
      <c r="DZ52" s="307"/>
      <c r="EA52" s="307"/>
      <c r="EB52" s="307"/>
      <c r="EC52" s="307"/>
      <c r="ED52" s="307"/>
      <c r="EE52" s="307"/>
      <c r="EF52" s="307"/>
      <c r="EG52" s="307"/>
      <c r="EH52" s="307"/>
      <c r="EI52" s="307"/>
      <c r="EJ52" s="307"/>
      <c r="EK52" s="307"/>
      <c r="EL52" s="307"/>
      <c r="EM52" s="307"/>
    </row>
    <row r="53" spans="1:143" s="35" customFormat="1" ht="60" customHeight="1">
      <c r="A53" s="142" t="s">
        <v>539</v>
      </c>
      <c r="B53" s="143" t="s">
        <v>76</v>
      </c>
      <c r="C53" s="144" t="s">
        <v>165</v>
      </c>
      <c r="D53" s="144" t="s">
        <v>166</v>
      </c>
      <c r="E53" s="161" t="s">
        <v>540</v>
      </c>
      <c r="F53" s="162">
        <v>0.91</v>
      </c>
      <c r="G53" s="162" t="s">
        <v>541</v>
      </c>
      <c r="H53" s="162" t="s">
        <v>542</v>
      </c>
      <c r="I53" s="162" t="s">
        <v>82</v>
      </c>
      <c r="J53" s="162" t="s">
        <v>543</v>
      </c>
      <c r="K53" s="162">
        <v>3114785947</v>
      </c>
      <c r="L53" s="163" t="s">
        <v>544</v>
      </c>
      <c r="M53" s="164">
        <v>42375</v>
      </c>
      <c r="N53" s="164">
        <v>44012</v>
      </c>
      <c r="O53" s="161" t="s">
        <v>545</v>
      </c>
      <c r="P53" s="394" t="s">
        <v>546</v>
      </c>
      <c r="Q53" s="166">
        <v>1</v>
      </c>
      <c r="R53" s="166">
        <v>1</v>
      </c>
      <c r="S53" s="166">
        <v>1</v>
      </c>
      <c r="T53" s="166">
        <v>1</v>
      </c>
      <c r="U53" s="166">
        <v>1</v>
      </c>
      <c r="V53" s="166">
        <v>1</v>
      </c>
      <c r="W53" s="166">
        <v>1</v>
      </c>
      <c r="X53" s="166">
        <v>1</v>
      </c>
      <c r="Y53" s="166">
        <v>1</v>
      </c>
      <c r="Z53" s="166">
        <v>1</v>
      </c>
      <c r="AA53" s="183">
        <v>1</v>
      </c>
      <c r="AB53" s="183">
        <v>1</v>
      </c>
      <c r="AC53" s="395" t="s">
        <v>547</v>
      </c>
      <c r="AD53" s="395" t="s">
        <v>548</v>
      </c>
      <c r="AE53" s="395" t="s">
        <v>549</v>
      </c>
      <c r="AF53" s="162">
        <v>1131</v>
      </c>
      <c r="AG53" s="395" t="s">
        <v>550</v>
      </c>
      <c r="AH53" s="308" t="s">
        <v>551</v>
      </c>
      <c r="AI53" s="396">
        <f>1320660207+1145206868</f>
        <v>2465867075</v>
      </c>
      <c r="AJ53" s="86">
        <v>0.4</v>
      </c>
      <c r="AK53" s="396" t="s">
        <v>552</v>
      </c>
      <c r="AL53" s="397" t="s">
        <v>540</v>
      </c>
      <c r="AM53" s="152">
        <v>1.4999999999999999E-2</v>
      </c>
      <c r="AN53" s="170">
        <v>44013</v>
      </c>
      <c r="AO53" s="170">
        <v>44196</v>
      </c>
      <c r="AP53" s="179" t="s">
        <v>545</v>
      </c>
      <c r="AQ53" s="398" t="s">
        <v>553</v>
      </c>
      <c r="AR53" s="283">
        <v>1</v>
      </c>
      <c r="AS53" s="640">
        <v>1</v>
      </c>
      <c r="AT53" s="197">
        <v>1</v>
      </c>
      <c r="AU53" s="173" t="s">
        <v>482</v>
      </c>
      <c r="AV53" s="173" t="s">
        <v>133</v>
      </c>
      <c r="AW53" s="173" t="s">
        <v>554</v>
      </c>
      <c r="AX53" s="173" t="s">
        <v>555</v>
      </c>
      <c r="AY53" s="179">
        <v>7787</v>
      </c>
      <c r="AZ53" s="173" t="s">
        <v>556</v>
      </c>
      <c r="BA53" s="173" t="s">
        <v>555</v>
      </c>
      <c r="BB53" s="399">
        <v>133000000</v>
      </c>
      <c r="BC53" s="400">
        <v>1</v>
      </c>
      <c r="BD53" s="641">
        <v>6218500</v>
      </c>
      <c r="BE53" s="642" t="s">
        <v>1781</v>
      </c>
      <c r="BF53" s="643" t="s">
        <v>1782</v>
      </c>
      <c r="BG53" s="330"/>
      <c r="BH53" s="330"/>
      <c r="BI53" s="330"/>
      <c r="BJ53" s="330"/>
      <c r="BK53" s="330"/>
      <c r="BL53" s="330"/>
      <c r="BM53" s="330"/>
      <c r="BN53" s="330"/>
      <c r="BO53" s="330"/>
      <c r="BP53" s="330"/>
      <c r="BQ53" s="330"/>
      <c r="BR53" s="330"/>
      <c r="BS53" s="330"/>
      <c r="BT53" s="330"/>
      <c r="BU53" s="330"/>
      <c r="BV53" s="330"/>
      <c r="BW53" s="330"/>
      <c r="BX53" s="330"/>
      <c r="BY53" s="330"/>
      <c r="BZ53" s="330"/>
      <c r="CA53" s="330"/>
      <c r="CB53" s="330"/>
      <c r="CC53" s="330"/>
      <c r="CD53" s="330"/>
      <c r="CE53" s="330"/>
      <c r="CF53" s="330"/>
      <c r="CG53" s="330"/>
      <c r="CH53" s="330"/>
      <c r="CI53" s="330"/>
      <c r="CJ53" s="330"/>
      <c r="CK53" s="330"/>
      <c r="CL53" s="330"/>
      <c r="CM53" s="330"/>
      <c r="CN53" s="330"/>
      <c r="CO53" s="330"/>
      <c r="CP53" s="330"/>
      <c r="CQ53" s="330"/>
      <c r="CR53" s="330"/>
      <c r="CS53" s="330"/>
      <c r="CT53" s="330"/>
      <c r="CU53" s="330"/>
      <c r="CV53" s="330"/>
      <c r="CW53" s="330"/>
      <c r="CX53" s="330"/>
      <c r="CY53" s="330"/>
      <c r="CZ53" s="330"/>
      <c r="DA53" s="330"/>
      <c r="DB53" s="330"/>
      <c r="DC53" s="330"/>
      <c r="DD53" s="330"/>
      <c r="DE53" s="330"/>
      <c r="DF53" s="330"/>
      <c r="DG53" s="330"/>
      <c r="DH53" s="330"/>
      <c r="DI53" s="330"/>
      <c r="DJ53" s="330"/>
      <c r="DK53" s="330"/>
      <c r="DL53" s="330"/>
      <c r="DM53" s="330"/>
      <c r="DN53" s="330"/>
      <c r="DO53" s="330"/>
      <c r="DP53" s="330"/>
      <c r="DQ53" s="330"/>
      <c r="DR53" s="330"/>
      <c r="DS53" s="330"/>
      <c r="DT53" s="330"/>
      <c r="DU53" s="330"/>
      <c r="DV53" s="330"/>
      <c r="DW53" s="330"/>
      <c r="DX53" s="330"/>
      <c r="DY53" s="330"/>
      <c r="DZ53" s="330"/>
      <c r="EA53" s="330"/>
      <c r="EB53" s="330"/>
      <c r="EC53" s="330"/>
      <c r="ED53" s="330"/>
      <c r="EE53" s="330"/>
      <c r="EF53" s="330"/>
      <c r="EG53" s="330"/>
      <c r="EH53" s="330"/>
      <c r="EI53" s="330"/>
      <c r="EJ53" s="330"/>
      <c r="EK53" s="330"/>
      <c r="EL53" s="330"/>
      <c r="EM53" s="330"/>
    </row>
    <row r="54" spans="1:143" s="35" customFormat="1" ht="60" customHeight="1">
      <c r="A54" s="142" t="s">
        <v>557</v>
      </c>
      <c r="B54" s="332" t="s">
        <v>76</v>
      </c>
      <c r="C54" s="333" t="s">
        <v>165</v>
      </c>
      <c r="D54" s="333" t="s">
        <v>166</v>
      </c>
      <c r="E54" s="343" t="s">
        <v>558</v>
      </c>
      <c r="F54" s="162">
        <v>0.91</v>
      </c>
      <c r="G54" s="335"/>
      <c r="H54" s="335"/>
      <c r="I54" s="335" t="s">
        <v>559</v>
      </c>
      <c r="J54" s="237" t="s">
        <v>560</v>
      </c>
      <c r="K54" s="401">
        <v>3118463661</v>
      </c>
      <c r="L54" s="163" t="s">
        <v>561</v>
      </c>
      <c r="M54" s="355">
        <v>42736</v>
      </c>
      <c r="N54" s="355">
        <v>43982</v>
      </c>
      <c r="O54" s="402" t="s">
        <v>562</v>
      </c>
      <c r="P54" s="402" t="s">
        <v>563</v>
      </c>
      <c r="Q54" s="341">
        <v>1</v>
      </c>
      <c r="R54" s="341">
        <v>1</v>
      </c>
      <c r="S54" s="341">
        <v>1</v>
      </c>
      <c r="T54" s="341">
        <v>1</v>
      </c>
      <c r="U54" s="341">
        <v>1</v>
      </c>
      <c r="V54" s="341">
        <v>1</v>
      </c>
      <c r="W54" s="341">
        <v>1</v>
      </c>
      <c r="X54" s="341">
        <v>1</v>
      </c>
      <c r="Y54" s="343" t="s">
        <v>477</v>
      </c>
      <c r="Z54" s="343" t="s">
        <v>477</v>
      </c>
      <c r="AA54" s="350">
        <v>1</v>
      </c>
      <c r="AB54" s="183">
        <v>1</v>
      </c>
      <c r="AC54" s="343" t="s">
        <v>87</v>
      </c>
      <c r="AD54" s="343" t="s">
        <v>87</v>
      </c>
      <c r="AE54" s="343" t="s">
        <v>87</v>
      </c>
      <c r="AF54" s="335" t="s">
        <v>93</v>
      </c>
      <c r="AG54" s="343" t="s">
        <v>87</v>
      </c>
      <c r="AH54" s="220" t="s">
        <v>564</v>
      </c>
      <c r="AI54" s="403">
        <v>2401773531</v>
      </c>
      <c r="AJ54" s="404">
        <v>0.02</v>
      </c>
      <c r="AK54" s="405">
        <v>1026786597</v>
      </c>
      <c r="AL54" s="173" t="s">
        <v>565</v>
      </c>
      <c r="AM54" s="152">
        <v>0.02</v>
      </c>
      <c r="AN54" s="170">
        <v>44013</v>
      </c>
      <c r="AO54" s="170">
        <v>44196</v>
      </c>
      <c r="AP54" s="162" t="s">
        <v>566</v>
      </c>
      <c r="AQ54" s="153" t="s">
        <v>567</v>
      </c>
      <c r="AR54" s="283">
        <v>1</v>
      </c>
      <c r="AS54" s="626">
        <v>1</v>
      </c>
      <c r="AT54" s="627">
        <v>1</v>
      </c>
      <c r="AU54" s="312" t="s">
        <v>87</v>
      </c>
      <c r="AV54" s="312" t="s">
        <v>87</v>
      </c>
      <c r="AW54" s="312" t="s">
        <v>87</v>
      </c>
      <c r="AX54" s="312" t="s">
        <v>87</v>
      </c>
      <c r="AY54" s="175" t="s">
        <v>87</v>
      </c>
      <c r="AZ54" s="173" t="s">
        <v>568</v>
      </c>
      <c r="BA54" s="633" t="s">
        <v>564</v>
      </c>
      <c r="BB54" s="628">
        <v>2521338072</v>
      </c>
      <c r="BC54" s="629">
        <v>1</v>
      </c>
      <c r="BD54" s="631">
        <v>2348346937</v>
      </c>
      <c r="BE54" s="632" t="s">
        <v>1774</v>
      </c>
      <c r="BF54" s="630" t="s">
        <v>569</v>
      </c>
      <c r="BG54" s="330"/>
      <c r="BH54" s="330"/>
      <c r="BI54" s="330"/>
      <c r="BJ54" s="330"/>
      <c r="BK54" s="330"/>
      <c r="BL54" s="330"/>
      <c r="BM54" s="330"/>
      <c r="BN54" s="330"/>
      <c r="BO54" s="330"/>
      <c r="BP54" s="330"/>
      <c r="BQ54" s="330"/>
      <c r="BR54" s="330"/>
      <c r="BS54" s="330"/>
      <c r="BT54" s="330"/>
      <c r="BU54" s="330"/>
      <c r="BV54" s="330"/>
      <c r="BW54" s="330"/>
      <c r="BX54" s="330"/>
      <c r="BY54" s="330"/>
      <c r="BZ54" s="330"/>
      <c r="CA54" s="330"/>
      <c r="CB54" s="330"/>
      <c r="CC54" s="330"/>
      <c r="CD54" s="330"/>
      <c r="CE54" s="330"/>
      <c r="CF54" s="330"/>
      <c r="CG54" s="330"/>
      <c r="CH54" s="330"/>
      <c r="CI54" s="330"/>
      <c r="CJ54" s="330"/>
      <c r="CK54" s="330"/>
      <c r="CL54" s="330"/>
      <c r="CM54" s="330"/>
      <c r="CN54" s="330"/>
      <c r="CO54" s="330"/>
      <c r="CP54" s="330"/>
      <c r="CQ54" s="330"/>
      <c r="CR54" s="330"/>
      <c r="CS54" s="330"/>
      <c r="CT54" s="330"/>
      <c r="CU54" s="330"/>
      <c r="CV54" s="330"/>
      <c r="CW54" s="330"/>
      <c r="CX54" s="330"/>
      <c r="CY54" s="330"/>
      <c r="CZ54" s="330"/>
      <c r="DA54" s="330"/>
      <c r="DB54" s="330"/>
      <c r="DC54" s="330"/>
      <c r="DD54" s="330"/>
      <c r="DE54" s="330"/>
      <c r="DF54" s="330"/>
      <c r="DG54" s="330"/>
      <c r="DH54" s="330"/>
      <c r="DI54" s="330"/>
      <c r="DJ54" s="330"/>
      <c r="DK54" s="330"/>
      <c r="DL54" s="330"/>
      <c r="DM54" s="330"/>
      <c r="DN54" s="330"/>
      <c r="DO54" s="330"/>
      <c r="DP54" s="330"/>
      <c r="DQ54" s="330"/>
      <c r="DR54" s="330"/>
      <c r="DS54" s="330"/>
      <c r="DT54" s="330"/>
      <c r="DU54" s="330"/>
      <c r="DV54" s="330"/>
      <c r="DW54" s="330"/>
      <c r="DX54" s="330"/>
      <c r="DY54" s="330"/>
      <c r="DZ54" s="330"/>
      <c r="EA54" s="330"/>
      <c r="EB54" s="330"/>
      <c r="EC54" s="330"/>
      <c r="ED54" s="330"/>
      <c r="EE54" s="330"/>
      <c r="EF54" s="330"/>
      <c r="EG54" s="330"/>
      <c r="EH54" s="330"/>
      <c r="EI54" s="330"/>
      <c r="EJ54" s="330"/>
      <c r="EK54" s="330"/>
      <c r="EL54" s="330"/>
      <c r="EM54" s="330"/>
    </row>
    <row r="55" spans="1:143" s="35" customFormat="1" ht="60" customHeight="1">
      <c r="A55" s="142" t="s">
        <v>570</v>
      </c>
      <c r="B55" s="406" t="s">
        <v>76</v>
      </c>
      <c r="C55" s="407" t="s">
        <v>165</v>
      </c>
      <c r="D55" s="407" t="s">
        <v>166</v>
      </c>
      <c r="E55" s="408" t="s">
        <v>571</v>
      </c>
      <c r="F55" s="162">
        <v>0.91</v>
      </c>
      <c r="G55" s="238" t="s">
        <v>572</v>
      </c>
      <c r="H55" s="238" t="s">
        <v>573</v>
      </c>
      <c r="I55" s="238" t="s">
        <v>82</v>
      </c>
      <c r="J55" s="409" t="s">
        <v>574</v>
      </c>
      <c r="K55" s="410">
        <v>3241000</v>
      </c>
      <c r="L55" s="145" t="s">
        <v>575</v>
      </c>
      <c r="M55" s="411">
        <v>42887</v>
      </c>
      <c r="N55" s="411">
        <v>44196</v>
      </c>
      <c r="O55" s="408" t="s">
        <v>576</v>
      </c>
      <c r="P55" s="408" t="s">
        <v>577</v>
      </c>
      <c r="Q55" s="238">
        <v>25</v>
      </c>
      <c r="R55" s="238">
        <v>25</v>
      </c>
      <c r="S55" s="238">
        <v>25</v>
      </c>
      <c r="T55" s="238">
        <v>25</v>
      </c>
      <c r="U55" s="238">
        <v>25</v>
      </c>
      <c r="V55" s="412">
        <v>1</v>
      </c>
      <c r="W55" s="238">
        <v>25</v>
      </c>
      <c r="X55" s="412">
        <v>1</v>
      </c>
      <c r="Y55" s="238">
        <v>25</v>
      </c>
      <c r="Z55" s="412">
        <v>1</v>
      </c>
      <c r="AA55" s="413">
        <v>25</v>
      </c>
      <c r="AB55" s="414">
        <v>1</v>
      </c>
      <c r="AC55" s="408" t="s">
        <v>105</v>
      </c>
      <c r="AD55" s="408" t="s">
        <v>578</v>
      </c>
      <c r="AE55" s="415" t="s">
        <v>579</v>
      </c>
      <c r="AF55" s="238">
        <v>1049</v>
      </c>
      <c r="AG55" s="238" t="s">
        <v>580</v>
      </c>
      <c r="AH55" s="408" t="s">
        <v>581</v>
      </c>
      <c r="AI55" s="416">
        <v>18815886313</v>
      </c>
      <c r="AJ55" s="417" t="s">
        <v>337</v>
      </c>
      <c r="AK55" s="238" t="s">
        <v>337</v>
      </c>
      <c r="AL55" s="418" t="s">
        <v>582</v>
      </c>
      <c r="AM55" s="152">
        <v>1.4999999999999999E-2</v>
      </c>
      <c r="AN55" s="275">
        <v>44013</v>
      </c>
      <c r="AO55" s="275">
        <v>44196</v>
      </c>
      <c r="AP55" s="419" t="s">
        <v>576</v>
      </c>
      <c r="AQ55" s="281" t="s">
        <v>577</v>
      </c>
      <c r="AR55" s="378">
        <v>1</v>
      </c>
      <c r="AS55" s="379">
        <v>1</v>
      </c>
      <c r="AT55" s="197">
        <f>AS55/AR55</f>
        <v>1</v>
      </c>
      <c r="AU55" s="281" t="s">
        <v>583</v>
      </c>
      <c r="AV55" s="281" t="s">
        <v>584</v>
      </c>
      <c r="AW55" s="281" t="s">
        <v>585</v>
      </c>
      <c r="AX55" s="281" t="s">
        <v>586</v>
      </c>
      <c r="AY55" s="345">
        <v>7624</v>
      </c>
      <c r="AZ55" s="281" t="s">
        <v>587</v>
      </c>
      <c r="BA55" s="281" t="s">
        <v>588</v>
      </c>
      <c r="BB55" s="420">
        <v>372582963100</v>
      </c>
      <c r="BC55" s="155" t="s">
        <v>87</v>
      </c>
      <c r="BD55" s="421">
        <v>151000000</v>
      </c>
      <c r="BE55" s="328" t="s">
        <v>589</v>
      </c>
      <c r="BF55" s="328" t="s">
        <v>590</v>
      </c>
      <c r="BG55" s="330"/>
      <c r="BH55" s="330"/>
      <c r="BI55" s="330"/>
      <c r="BJ55" s="330"/>
      <c r="BK55" s="330"/>
      <c r="BL55" s="330"/>
      <c r="BM55" s="330"/>
      <c r="BN55" s="330"/>
      <c r="BO55" s="330"/>
      <c r="BP55" s="330"/>
      <c r="BQ55" s="330"/>
      <c r="BR55" s="330"/>
      <c r="BS55" s="330"/>
      <c r="BT55" s="330"/>
      <c r="BU55" s="330"/>
      <c r="BV55" s="330"/>
      <c r="BW55" s="330"/>
      <c r="BX55" s="330"/>
      <c r="BY55" s="330"/>
      <c r="BZ55" s="330"/>
      <c r="CA55" s="330"/>
      <c r="CB55" s="330"/>
      <c r="CC55" s="330"/>
      <c r="CD55" s="330"/>
      <c r="CE55" s="330"/>
      <c r="CF55" s="330"/>
      <c r="CG55" s="330"/>
      <c r="CH55" s="330"/>
      <c r="CI55" s="330"/>
      <c r="CJ55" s="330"/>
      <c r="CK55" s="330"/>
      <c r="CL55" s="330"/>
      <c r="CM55" s="330"/>
      <c r="CN55" s="330"/>
      <c r="CO55" s="330"/>
      <c r="CP55" s="330"/>
      <c r="CQ55" s="330"/>
      <c r="CR55" s="330"/>
      <c r="CS55" s="330"/>
      <c r="CT55" s="330"/>
      <c r="CU55" s="330"/>
      <c r="CV55" s="330"/>
      <c r="CW55" s="330"/>
      <c r="CX55" s="330"/>
      <c r="CY55" s="330"/>
      <c r="CZ55" s="330"/>
      <c r="DA55" s="330"/>
      <c r="DB55" s="330"/>
      <c r="DC55" s="330"/>
      <c r="DD55" s="330"/>
      <c r="DE55" s="330"/>
      <c r="DF55" s="330"/>
      <c r="DG55" s="330"/>
      <c r="DH55" s="330"/>
      <c r="DI55" s="330"/>
      <c r="DJ55" s="330"/>
      <c r="DK55" s="330"/>
      <c r="DL55" s="330"/>
      <c r="DM55" s="330"/>
      <c r="DN55" s="330"/>
      <c r="DO55" s="330"/>
      <c r="DP55" s="330"/>
      <c r="DQ55" s="330"/>
      <c r="DR55" s="330"/>
      <c r="DS55" s="330"/>
      <c r="DT55" s="330"/>
      <c r="DU55" s="330"/>
      <c r="DV55" s="330"/>
      <c r="DW55" s="330"/>
      <c r="DX55" s="330"/>
      <c r="DY55" s="330"/>
      <c r="DZ55" s="330"/>
      <c r="EA55" s="330"/>
      <c r="EB55" s="330"/>
      <c r="EC55" s="330"/>
      <c r="ED55" s="330"/>
      <c r="EE55" s="330"/>
      <c r="EF55" s="330"/>
      <c r="EG55" s="330"/>
      <c r="EH55" s="330"/>
      <c r="EI55" s="330"/>
      <c r="EJ55" s="330"/>
      <c r="EK55" s="330"/>
      <c r="EL55" s="330"/>
      <c r="EM55" s="330"/>
    </row>
    <row r="56" spans="1:143" s="35" customFormat="1" ht="42.75" customHeight="1">
      <c r="A56" s="142" t="s">
        <v>591</v>
      </c>
      <c r="B56" s="406" t="s">
        <v>76</v>
      </c>
      <c r="C56" s="407" t="s">
        <v>165</v>
      </c>
      <c r="D56" s="407" t="s">
        <v>166</v>
      </c>
      <c r="E56" s="408" t="s">
        <v>592</v>
      </c>
      <c r="F56" s="162">
        <v>0.91</v>
      </c>
      <c r="G56" s="238" t="s">
        <v>572</v>
      </c>
      <c r="H56" s="238" t="s">
        <v>573</v>
      </c>
      <c r="I56" s="238" t="s">
        <v>82</v>
      </c>
      <c r="J56" s="422" t="s">
        <v>593</v>
      </c>
      <c r="K56" s="422" t="s">
        <v>594</v>
      </c>
      <c r="L56" s="423" t="s">
        <v>595</v>
      </c>
      <c r="M56" s="411">
        <v>42887</v>
      </c>
      <c r="N56" s="411">
        <v>44196</v>
      </c>
      <c r="O56" s="408" t="s">
        <v>596</v>
      </c>
      <c r="P56" s="408" t="s">
        <v>597</v>
      </c>
      <c r="Q56" s="412">
        <v>1</v>
      </c>
      <c r="R56" s="412">
        <v>1</v>
      </c>
      <c r="S56" s="412">
        <v>1</v>
      </c>
      <c r="T56" s="412">
        <v>1</v>
      </c>
      <c r="U56" s="238">
        <v>0</v>
      </c>
      <c r="V56" s="412">
        <v>0</v>
      </c>
      <c r="W56" s="238">
        <v>0</v>
      </c>
      <c r="X56" s="412">
        <v>0</v>
      </c>
      <c r="Y56" s="412">
        <v>1</v>
      </c>
      <c r="Z56" s="412">
        <v>1</v>
      </c>
      <c r="AA56" s="424">
        <v>1</v>
      </c>
      <c r="AB56" s="414">
        <v>1</v>
      </c>
      <c r="AC56" s="408" t="s">
        <v>105</v>
      </c>
      <c r="AD56" s="408" t="s">
        <v>578</v>
      </c>
      <c r="AE56" s="415" t="s">
        <v>579</v>
      </c>
      <c r="AF56" s="238">
        <v>1049</v>
      </c>
      <c r="AG56" s="238" t="s">
        <v>580</v>
      </c>
      <c r="AH56" s="408" t="s">
        <v>598</v>
      </c>
      <c r="AI56" s="416">
        <v>304940073203</v>
      </c>
      <c r="AJ56" s="417" t="s">
        <v>337</v>
      </c>
      <c r="AK56" s="238" t="s">
        <v>337</v>
      </c>
      <c r="AL56" s="192" t="s">
        <v>87</v>
      </c>
      <c r="AM56" s="152">
        <v>0</v>
      </c>
      <c r="AN56" s="192" t="s">
        <v>87</v>
      </c>
      <c r="AO56" s="192" t="s">
        <v>87</v>
      </c>
      <c r="AP56" s="192" t="s">
        <v>87</v>
      </c>
      <c r="AQ56" s="192" t="s">
        <v>87</v>
      </c>
      <c r="AR56" s="192" t="s">
        <v>87</v>
      </c>
      <c r="AS56" s="192" t="s">
        <v>87</v>
      </c>
      <c r="AT56" s="192" t="s">
        <v>87</v>
      </c>
      <c r="AU56" s="157" t="s">
        <v>87</v>
      </c>
      <c r="AV56" s="157" t="s">
        <v>87</v>
      </c>
      <c r="AW56" s="157" t="s">
        <v>87</v>
      </c>
      <c r="AX56" s="157" t="s">
        <v>87</v>
      </c>
      <c r="AY56" s="192" t="s">
        <v>87</v>
      </c>
      <c r="AZ56" s="157" t="s">
        <v>87</v>
      </c>
      <c r="BA56" s="157" t="s">
        <v>87</v>
      </c>
      <c r="BB56" s="155" t="s">
        <v>87</v>
      </c>
      <c r="BC56" s="155" t="s">
        <v>87</v>
      </c>
      <c r="BD56" s="155" t="s">
        <v>87</v>
      </c>
      <c r="BE56" s="156" t="s">
        <v>87</v>
      </c>
      <c r="BF56" s="157" t="s">
        <v>87</v>
      </c>
      <c r="BG56" s="330"/>
      <c r="BH56" s="330"/>
      <c r="BI56" s="330"/>
      <c r="BJ56" s="330"/>
      <c r="BK56" s="330"/>
      <c r="BL56" s="330"/>
      <c r="BM56" s="330"/>
      <c r="BN56" s="330"/>
      <c r="BO56" s="330"/>
      <c r="BP56" s="330"/>
      <c r="BQ56" s="330"/>
      <c r="BR56" s="330"/>
      <c r="BS56" s="330"/>
      <c r="BT56" s="330"/>
      <c r="BU56" s="330"/>
      <c r="BV56" s="330"/>
      <c r="BW56" s="330"/>
      <c r="BX56" s="330"/>
      <c r="BY56" s="330"/>
      <c r="BZ56" s="330"/>
      <c r="CA56" s="330"/>
      <c r="CB56" s="330"/>
      <c r="CC56" s="330"/>
      <c r="CD56" s="330"/>
      <c r="CE56" s="330"/>
      <c r="CF56" s="330"/>
      <c r="CG56" s="330"/>
      <c r="CH56" s="330"/>
      <c r="CI56" s="330"/>
      <c r="CJ56" s="330"/>
      <c r="CK56" s="330"/>
      <c r="CL56" s="330"/>
      <c r="CM56" s="330"/>
      <c r="CN56" s="330"/>
      <c r="CO56" s="330"/>
      <c r="CP56" s="330"/>
      <c r="CQ56" s="330"/>
      <c r="CR56" s="330"/>
      <c r="CS56" s="330"/>
      <c r="CT56" s="330"/>
      <c r="CU56" s="330"/>
      <c r="CV56" s="330"/>
      <c r="CW56" s="330"/>
      <c r="CX56" s="330"/>
      <c r="CY56" s="330"/>
      <c r="CZ56" s="330"/>
      <c r="DA56" s="330"/>
      <c r="DB56" s="330"/>
      <c r="DC56" s="330"/>
      <c r="DD56" s="330"/>
      <c r="DE56" s="330"/>
      <c r="DF56" s="330"/>
      <c r="DG56" s="330"/>
      <c r="DH56" s="330"/>
      <c r="DI56" s="330"/>
      <c r="DJ56" s="330"/>
      <c r="DK56" s="330"/>
      <c r="DL56" s="330"/>
      <c r="DM56" s="330"/>
      <c r="DN56" s="330"/>
      <c r="DO56" s="330"/>
      <c r="DP56" s="330"/>
      <c r="DQ56" s="330"/>
      <c r="DR56" s="330"/>
      <c r="DS56" s="330"/>
      <c r="DT56" s="330"/>
      <c r="DU56" s="330"/>
      <c r="DV56" s="330"/>
      <c r="DW56" s="330"/>
      <c r="DX56" s="330"/>
      <c r="DY56" s="330"/>
      <c r="DZ56" s="330"/>
      <c r="EA56" s="330"/>
      <c r="EB56" s="330"/>
      <c r="EC56" s="330"/>
      <c r="ED56" s="330"/>
      <c r="EE56" s="330"/>
      <c r="EF56" s="330"/>
      <c r="EG56" s="330"/>
      <c r="EH56" s="330"/>
      <c r="EI56" s="330"/>
      <c r="EJ56" s="330"/>
      <c r="EK56" s="330"/>
      <c r="EL56" s="330"/>
      <c r="EM56" s="330"/>
    </row>
    <row r="57" spans="1:143" s="58" customFormat="1" ht="42.75" customHeight="1">
      <c r="A57" s="142" t="s">
        <v>599</v>
      </c>
      <c r="B57" s="143" t="s">
        <v>76</v>
      </c>
      <c r="C57" s="144" t="s">
        <v>165</v>
      </c>
      <c r="D57" s="144" t="s">
        <v>166</v>
      </c>
      <c r="E57" s="144" t="s">
        <v>600</v>
      </c>
      <c r="F57" s="145">
        <v>1.28</v>
      </c>
      <c r="G57" s="145" t="s">
        <v>98</v>
      </c>
      <c r="H57" s="145" t="s">
        <v>99</v>
      </c>
      <c r="I57" s="145" t="s">
        <v>82</v>
      </c>
      <c r="J57" s="422" t="s">
        <v>601</v>
      </c>
      <c r="K57" s="422" t="s">
        <v>602</v>
      </c>
      <c r="L57" s="423" t="s">
        <v>603</v>
      </c>
      <c r="M57" s="147">
        <v>42736</v>
      </c>
      <c r="N57" s="147">
        <v>43100</v>
      </c>
      <c r="O57" s="144" t="s">
        <v>604</v>
      </c>
      <c r="P57" s="144" t="s">
        <v>605</v>
      </c>
      <c r="Q57" s="362">
        <v>1</v>
      </c>
      <c r="R57" s="145" t="s">
        <v>87</v>
      </c>
      <c r="S57" s="145" t="s">
        <v>87</v>
      </c>
      <c r="T57" s="145" t="s">
        <v>87</v>
      </c>
      <c r="U57" s="145">
        <v>1</v>
      </c>
      <c r="V57" s="148">
        <v>1</v>
      </c>
      <c r="W57" s="145" t="s">
        <v>87</v>
      </c>
      <c r="X57" s="145" t="s">
        <v>87</v>
      </c>
      <c r="Y57" s="145" t="s">
        <v>87</v>
      </c>
      <c r="Z57" s="145" t="s">
        <v>87</v>
      </c>
      <c r="AA57" s="145" t="s">
        <v>87</v>
      </c>
      <c r="AB57" s="145" t="s">
        <v>87</v>
      </c>
      <c r="AC57" s="144" t="s">
        <v>216</v>
      </c>
      <c r="AD57" s="144" t="s">
        <v>106</v>
      </c>
      <c r="AE57" s="144"/>
      <c r="AF57" s="145">
        <v>1108</v>
      </c>
      <c r="AG57" s="145" t="s">
        <v>107</v>
      </c>
      <c r="AH57" s="144" t="s">
        <v>493</v>
      </c>
      <c r="AI57" s="425">
        <v>2801000000</v>
      </c>
      <c r="AJ57" s="145" t="s">
        <v>104</v>
      </c>
      <c r="AK57" s="145" t="s">
        <v>104</v>
      </c>
      <c r="AL57" s="329" t="s">
        <v>87</v>
      </c>
      <c r="AM57" s="152">
        <v>0</v>
      </c>
      <c r="AN57" s="329" t="s">
        <v>87</v>
      </c>
      <c r="AO57" s="329" t="s">
        <v>87</v>
      </c>
      <c r="AP57" s="329" t="s">
        <v>87</v>
      </c>
      <c r="AQ57" s="329" t="s">
        <v>87</v>
      </c>
      <c r="AR57" s="329" t="s">
        <v>87</v>
      </c>
      <c r="AS57" s="329" t="s">
        <v>87</v>
      </c>
      <c r="AT57" s="329" t="s">
        <v>87</v>
      </c>
      <c r="AU57" s="426" t="s">
        <v>87</v>
      </c>
      <c r="AV57" s="426" t="s">
        <v>87</v>
      </c>
      <c r="AW57" s="426" t="s">
        <v>87</v>
      </c>
      <c r="AX57" s="426" t="s">
        <v>87</v>
      </c>
      <c r="AY57" s="329" t="s">
        <v>87</v>
      </c>
      <c r="AZ57" s="426" t="s">
        <v>87</v>
      </c>
      <c r="BA57" s="426" t="s">
        <v>87</v>
      </c>
      <c r="BB57" s="427" t="s">
        <v>87</v>
      </c>
      <c r="BC57" s="427" t="s">
        <v>87</v>
      </c>
      <c r="BD57" s="427" t="s">
        <v>87</v>
      </c>
      <c r="BE57" s="428" t="s">
        <v>87</v>
      </c>
      <c r="BF57" s="426" t="s">
        <v>87</v>
      </c>
      <c r="BG57" s="330"/>
      <c r="BH57" s="330"/>
      <c r="BI57" s="330"/>
      <c r="BJ57" s="330"/>
      <c r="BK57" s="330"/>
      <c r="BL57" s="330"/>
      <c r="BM57" s="330"/>
      <c r="BN57" s="330"/>
      <c r="BO57" s="330"/>
      <c r="BP57" s="330"/>
      <c r="BQ57" s="330"/>
      <c r="BR57" s="330"/>
      <c r="BS57" s="330"/>
      <c r="BT57" s="330"/>
      <c r="BU57" s="330"/>
      <c r="BV57" s="330"/>
      <c r="BW57" s="330"/>
      <c r="BX57" s="330"/>
      <c r="BY57" s="330"/>
      <c r="BZ57" s="330"/>
      <c r="CA57" s="330"/>
      <c r="CB57" s="330"/>
      <c r="CC57" s="330"/>
      <c r="CD57" s="330"/>
      <c r="CE57" s="330"/>
      <c r="CF57" s="330"/>
      <c r="CG57" s="330"/>
      <c r="CH57" s="330"/>
      <c r="CI57" s="330"/>
      <c r="CJ57" s="330"/>
      <c r="CK57" s="330"/>
      <c r="CL57" s="330"/>
      <c r="CM57" s="330"/>
      <c r="CN57" s="330"/>
      <c r="CO57" s="330"/>
      <c r="CP57" s="330"/>
      <c r="CQ57" s="330"/>
      <c r="CR57" s="330"/>
      <c r="CS57" s="330"/>
      <c r="CT57" s="330"/>
      <c r="CU57" s="330"/>
      <c r="CV57" s="330"/>
      <c r="CW57" s="330"/>
      <c r="CX57" s="330"/>
      <c r="CY57" s="330"/>
      <c r="CZ57" s="330"/>
      <c r="DA57" s="330"/>
      <c r="DB57" s="330"/>
      <c r="DC57" s="330"/>
      <c r="DD57" s="330"/>
      <c r="DE57" s="330"/>
      <c r="DF57" s="330"/>
      <c r="DG57" s="330"/>
      <c r="DH57" s="330"/>
      <c r="DI57" s="330"/>
      <c r="DJ57" s="330"/>
      <c r="DK57" s="330"/>
      <c r="DL57" s="330"/>
      <c r="DM57" s="330"/>
      <c r="DN57" s="330"/>
      <c r="DO57" s="330"/>
      <c r="DP57" s="330"/>
      <c r="DQ57" s="330"/>
      <c r="DR57" s="330"/>
      <c r="DS57" s="330"/>
      <c r="DT57" s="330"/>
      <c r="DU57" s="330"/>
      <c r="DV57" s="330"/>
      <c r="DW57" s="330"/>
      <c r="DX57" s="330"/>
      <c r="DY57" s="330"/>
      <c r="DZ57" s="330"/>
      <c r="EA57" s="330"/>
      <c r="EB57" s="330"/>
      <c r="EC57" s="330"/>
      <c r="ED57" s="330"/>
      <c r="EE57" s="330"/>
      <c r="EF57" s="330"/>
      <c r="EG57" s="330"/>
      <c r="EH57" s="330"/>
      <c r="EI57" s="330"/>
      <c r="EJ57" s="330"/>
      <c r="EK57" s="330"/>
      <c r="EL57" s="330"/>
      <c r="EM57" s="330"/>
    </row>
    <row r="58" spans="1:143" s="66" customFormat="1" ht="42.75" customHeight="1">
      <c r="A58" s="159" t="s">
        <v>606</v>
      </c>
      <c r="B58" s="160" t="s">
        <v>76</v>
      </c>
      <c r="C58" s="161" t="s">
        <v>165</v>
      </c>
      <c r="D58" s="161" t="s">
        <v>166</v>
      </c>
      <c r="E58" s="161" t="s">
        <v>607</v>
      </c>
      <c r="F58" s="162">
        <v>1.28</v>
      </c>
      <c r="G58" s="162" t="s">
        <v>98</v>
      </c>
      <c r="H58" s="162" t="s">
        <v>99</v>
      </c>
      <c r="I58" s="162" t="s">
        <v>82</v>
      </c>
      <c r="J58" s="162" t="s">
        <v>100</v>
      </c>
      <c r="K58" s="162">
        <v>3159286978</v>
      </c>
      <c r="L58" s="163" t="s">
        <v>101</v>
      </c>
      <c r="M58" s="164">
        <v>43101</v>
      </c>
      <c r="N58" s="164">
        <v>43981</v>
      </c>
      <c r="O58" s="161" t="s">
        <v>608</v>
      </c>
      <c r="P58" s="161" t="s">
        <v>609</v>
      </c>
      <c r="Q58" s="361" t="s">
        <v>87</v>
      </c>
      <c r="R58" s="361">
        <v>40</v>
      </c>
      <c r="S58" s="361">
        <v>40</v>
      </c>
      <c r="T58" s="361">
        <v>40</v>
      </c>
      <c r="U58" s="361" t="s">
        <v>87</v>
      </c>
      <c r="V58" s="361" t="s">
        <v>87</v>
      </c>
      <c r="W58" s="162">
        <v>40</v>
      </c>
      <c r="X58" s="166">
        <v>1</v>
      </c>
      <c r="Y58" s="238">
        <v>35</v>
      </c>
      <c r="Z58" s="166">
        <v>0.87</v>
      </c>
      <c r="AA58" s="145">
        <v>0</v>
      </c>
      <c r="AB58" s="148">
        <v>0</v>
      </c>
      <c r="AC58" s="161" t="s">
        <v>216</v>
      </c>
      <c r="AD58" s="161" t="s">
        <v>106</v>
      </c>
      <c r="AE58" s="161"/>
      <c r="AF58" s="162">
        <v>1108</v>
      </c>
      <c r="AG58" s="162" t="s">
        <v>107</v>
      </c>
      <c r="AH58" s="165" t="s">
        <v>489</v>
      </c>
      <c r="AI58" s="376">
        <v>3633482900</v>
      </c>
      <c r="AJ58" s="417" t="s">
        <v>337</v>
      </c>
      <c r="AK58" s="238" t="s">
        <v>337</v>
      </c>
      <c r="AL58" s="192" t="s">
        <v>87</v>
      </c>
      <c r="AM58" s="152">
        <v>0</v>
      </c>
      <c r="AN58" s="192" t="s">
        <v>87</v>
      </c>
      <c r="AO58" s="192" t="s">
        <v>87</v>
      </c>
      <c r="AP58" s="192" t="s">
        <v>87</v>
      </c>
      <c r="AQ58" s="192" t="s">
        <v>87</v>
      </c>
      <c r="AR58" s="192" t="s">
        <v>87</v>
      </c>
      <c r="AS58" s="192" t="s">
        <v>87</v>
      </c>
      <c r="AT58" s="192" t="s">
        <v>87</v>
      </c>
      <c r="AU58" s="157" t="s">
        <v>87</v>
      </c>
      <c r="AV58" s="157" t="s">
        <v>87</v>
      </c>
      <c r="AW58" s="157" t="s">
        <v>87</v>
      </c>
      <c r="AX58" s="157" t="s">
        <v>87</v>
      </c>
      <c r="AY58" s="192" t="s">
        <v>87</v>
      </c>
      <c r="AZ58" s="157" t="s">
        <v>87</v>
      </c>
      <c r="BA58" s="157" t="s">
        <v>87</v>
      </c>
      <c r="BB58" s="155" t="s">
        <v>87</v>
      </c>
      <c r="BC58" s="155" t="s">
        <v>87</v>
      </c>
      <c r="BD58" s="155" t="s">
        <v>87</v>
      </c>
      <c r="BE58" s="156" t="s">
        <v>87</v>
      </c>
      <c r="BF58" s="157" t="s">
        <v>87</v>
      </c>
      <c r="BG58" s="307"/>
      <c r="BH58" s="307"/>
      <c r="BI58" s="307"/>
      <c r="BJ58" s="307"/>
      <c r="BK58" s="307"/>
      <c r="BL58" s="307"/>
      <c r="BM58" s="307"/>
      <c r="BN58" s="307"/>
      <c r="BO58" s="307"/>
      <c r="BP58" s="307"/>
      <c r="BQ58" s="307"/>
      <c r="BR58" s="307"/>
      <c r="BS58" s="307"/>
      <c r="BT58" s="307"/>
      <c r="BU58" s="307"/>
      <c r="BV58" s="307"/>
      <c r="BW58" s="307"/>
      <c r="BX58" s="307"/>
      <c r="BY58" s="307"/>
      <c r="BZ58" s="307"/>
      <c r="CA58" s="307"/>
      <c r="CB58" s="307"/>
      <c r="CC58" s="307"/>
      <c r="CD58" s="307"/>
      <c r="CE58" s="307"/>
      <c r="CF58" s="307"/>
      <c r="CG58" s="307"/>
      <c r="CH58" s="307"/>
      <c r="CI58" s="307"/>
      <c r="CJ58" s="307"/>
      <c r="CK58" s="307"/>
      <c r="CL58" s="307"/>
      <c r="CM58" s="307"/>
      <c r="CN58" s="307"/>
      <c r="CO58" s="307"/>
      <c r="CP58" s="307"/>
      <c r="CQ58" s="307"/>
      <c r="CR58" s="307"/>
      <c r="CS58" s="307"/>
      <c r="CT58" s="307"/>
      <c r="CU58" s="307"/>
      <c r="CV58" s="307"/>
      <c r="CW58" s="307"/>
      <c r="CX58" s="307"/>
      <c r="CY58" s="307"/>
      <c r="CZ58" s="307"/>
      <c r="DA58" s="307"/>
      <c r="DB58" s="307"/>
      <c r="DC58" s="307"/>
      <c r="DD58" s="307"/>
      <c r="DE58" s="307"/>
      <c r="DF58" s="307"/>
      <c r="DG58" s="307"/>
      <c r="DH58" s="307"/>
      <c r="DI58" s="307"/>
      <c r="DJ58" s="307"/>
      <c r="DK58" s="307"/>
      <c r="DL58" s="307"/>
      <c r="DM58" s="307"/>
      <c r="DN58" s="307"/>
      <c r="DO58" s="307"/>
      <c r="DP58" s="307"/>
      <c r="DQ58" s="307"/>
      <c r="DR58" s="307"/>
      <c r="DS58" s="307"/>
      <c r="DT58" s="307"/>
      <c r="DU58" s="307"/>
      <c r="DV58" s="307"/>
      <c r="DW58" s="307"/>
      <c r="DX58" s="307"/>
      <c r="DY58" s="307"/>
      <c r="DZ58" s="307"/>
      <c r="EA58" s="307"/>
      <c r="EB58" s="307"/>
      <c r="EC58" s="307"/>
      <c r="ED58" s="307"/>
      <c r="EE58" s="307"/>
      <c r="EF58" s="307"/>
      <c r="EG58" s="307"/>
      <c r="EH58" s="307"/>
      <c r="EI58" s="307"/>
      <c r="EJ58" s="307"/>
      <c r="EK58" s="307"/>
      <c r="EL58" s="307"/>
      <c r="EM58" s="307"/>
    </row>
    <row r="59" spans="1:143" s="35" customFormat="1" ht="60" customHeight="1">
      <c r="A59" s="142" t="s">
        <v>610</v>
      </c>
      <c r="B59" s="406" t="s">
        <v>76</v>
      </c>
      <c r="C59" s="407" t="s">
        <v>611</v>
      </c>
      <c r="D59" s="407" t="s">
        <v>612</v>
      </c>
      <c r="E59" s="408" t="s">
        <v>613</v>
      </c>
      <c r="F59" s="162">
        <v>0.91</v>
      </c>
      <c r="G59" s="238" t="s">
        <v>572</v>
      </c>
      <c r="H59" s="238" t="s">
        <v>573</v>
      </c>
      <c r="I59" s="238" t="s">
        <v>82</v>
      </c>
      <c r="J59" s="429" t="s">
        <v>614</v>
      </c>
      <c r="K59" s="410">
        <v>3241000</v>
      </c>
      <c r="L59" s="145" t="s">
        <v>615</v>
      </c>
      <c r="M59" s="411">
        <v>42887</v>
      </c>
      <c r="N59" s="411">
        <v>44196</v>
      </c>
      <c r="O59" s="408" t="s">
        <v>616</v>
      </c>
      <c r="P59" s="408" t="s">
        <v>617</v>
      </c>
      <c r="Q59" s="238">
        <v>4</v>
      </c>
      <c r="R59" s="238">
        <v>4</v>
      </c>
      <c r="S59" s="238">
        <v>4</v>
      </c>
      <c r="T59" s="238">
        <v>4</v>
      </c>
      <c r="U59" s="238">
        <v>4</v>
      </c>
      <c r="V59" s="412">
        <v>1</v>
      </c>
      <c r="W59" s="238">
        <v>4</v>
      </c>
      <c r="X59" s="412">
        <v>1</v>
      </c>
      <c r="Y59" s="238">
        <v>4</v>
      </c>
      <c r="Z59" s="412">
        <v>1</v>
      </c>
      <c r="AA59" s="314">
        <v>4</v>
      </c>
      <c r="AB59" s="414">
        <v>1</v>
      </c>
      <c r="AC59" s="408" t="s">
        <v>216</v>
      </c>
      <c r="AD59" s="408" t="s">
        <v>618</v>
      </c>
      <c r="AE59" s="415" t="s">
        <v>619</v>
      </c>
      <c r="AF59" s="238">
        <v>1053</v>
      </c>
      <c r="AG59" s="238" t="s">
        <v>620</v>
      </c>
      <c r="AH59" s="408" t="s">
        <v>621</v>
      </c>
      <c r="AI59" s="416">
        <v>4736633058</v>
      </c>
      <c r="AJ59" s="417" t="s">
        <v>337</v>
      </c>
      <c r="AK59" s="238" t="s">
        <v>337</v>
      </c>
      <c r="AL59" s="430" t="s">
        <v>613</v>
      </c>
      <c r="AM59" s="152">
        <v>1.4999999999999999E-2</v>
      </c>
      <c r="AN59" s="275">
        <v>44013</v>
      </c>
      <c r="AO59" s="275">
        <v>44196</v>
      </c>
      <c r="AP59" s="345" t="s">
        <v>616</v>
      </c>
      <c r="AQ59" s="431" t="s">
        <v>617</v>
      </c>
      <c r="AR59" s="345">
        <v>4</v>
      </c>
      <c r="AS59" s="346">
        <v>4</v>
      </c>
      <c r="AT59" s="197">
        <f>AS59/AR59</f>
        <v>1</v>
      </c>
      <c r="AU59" s="281" t="s">
        <v>583</v>
      </c>
      <c r="AV59" s="281" t="s">
        <v>584</v>
      </c>
      <c r="AW59" s="281" t="s">
        <v>622</v>
      </c>
      <c r="AX59" s="281" t="s">
        <v>623</v>
      </c>
      <c r="AY59" s="345">
        <v>7690</v>
      </c>
      <c r="AZ59" s="281" t="s">
        <v>624</v>
      </c>
      <c r="BA59" s="281" t="s">
        <v>625</v>
      </c>
      <c r="BB59" s="420">
        <v>4182989633</v>
      </c>
      <c r="BC59" s="155" t="s">
        <v>87</v>
      </c>
      <c r="BD59" s="373">
        <v>123000000</v>
      </c>
      <c r="BE59" s="382" t="s">
        <v>626</v>
      </c>
      <c r="BF59" s="328" t="s">
        <v>627</v>
      </c>
      <c r="BG59" s="330"/>
      <c r="BH59" s="330"/>
      <c r="BI59" s="330"/>
      <c r="BJ59" s="330"/>
      <c r="BK59" s="330"/>
      <c r="BL59" s="330"/>
      <c r="BM59" s="330"/>
      <c r="BN59" s="330"/>
      <c r="BO59" s="330"/>
      <c r="BP59" s="330"/>
      <c r="BQ59" s="330"/>
      <c r="BR59" s="330"/>
      <c r="BS59" s="330"/>
      <c r="BT59" s="330"/>
      <c r="BU59" s="330"/>
      <c r="BV59" s="330"/>
      <c r="BW59" s="330"/>
      <c r="BX59" s="330"/>
      <c r="BY59" s="330"/>
      <c r="BZ59" s="330"/>
      <c r="CA59" s="330"/>
      <c r="CB59" s="330"/>
      <c r="CC59" s="330"/>
      <c r="CD59" s="330"/>
      <c r="CE59" s="330"/>
      <c r="CF59" s="330"/>
      <c r="CG59" s="330"/>
      <c r="CH59" s="330"/>
      <c r="CI59" s="330"/>
      <c r="CJ59" s="330"/>
      <c r="CK59" s="330"/>
      <c r="CL59" s="330"/>
      <c r="CM59" s="330"/>
      <c r="CN59" s="330"/>
      <c r="CO59" s="330"/>
      <c r="CP59" s="330"/>
      <c r="CQ59" s="330"/>
      <c r="CR59" s="330"/>
      <c r="CS59" s="330"/>
      <c r="CT59" s="330"/>
      <c r="CU59" s="330"/>
      <c r="CV59" s="330"/>
      <c r="CW59" s="330"/>
      <c r="CX59" s="330"/>
      <c r="CY59" s="330"/>
      <c r="CZ59" s="330"/>
      <c r="DA59" s="330"/>
      <c r="DB59" s="330"/>
      <c r="DC59" s="330"/>
      <c r="DD59" s="330"/>
      <c r="DE59" s="330"/>
      <c r="DF59" s="330"/>
      <c r="DG59" s="330"/>
      <c r="DH59" s="330"/>
      <c r="DI59" s="330"/>
      <c r="DJ59" s="330"/>
      <c r="DK59" s="330"/>
      <c r="DL59" s="330"/>
      <c r="DM59" s="330"/>
      <c r="DN59" s="330"/>
      <c r="DO59" s="330"/>
      <c r="DP59" s="330"/>
      <c r="DQ59" s="330"/>
      <c r="DR59" s="330"/>
      <c r="DS59" s="330"/>
      <c r="DT59" s="330"/>
      <c r="DU59" s="330"/>
      <c r="DV59" s="330"/>
      <c r="DW59" s="330"/>
      <c r="DX59" s="330"/>
      <c r="DY59" s="330"/>
      <c r="DZ59" s="330"/>
      <c r="EA59" s="330"/>
      <c r="EB59" s="330"/>
      <c r="EC59" s="330"/>
      <c r="ED59" s="330"/>
      <c r="EE59" s="330"/>
      <c r="EF59" s="330"/>
      <c r="EG59" s="330"/>
      <c r="EH59" s="330"/>
      <c r="EI59" s="330"/>
      <c r="EJ59" s="330"/>
      <c r="EK59" s="330"/>
      <c r="EL59" s="330"/>
      <c r="EM59" s="330"/>
    </row>
    <row r="60" spans="1:143" s="35" customFormat="1" ht="60" customHeight="1">
      <c r="A60" s="142" t="s">
        <v>628</v>
      </c>
      <c r="B60" s="143" t="s">
        <v>76</v>
      </c>
      <c r="C60" s="144" t="s">
        <v>611</v>
      </c>
      <c r="D60" s="144" t="s">
        <v>612</v>
      </c>
      <c r="E60" s="165" t="s">
        <v>629</v>
      </c>
      <c r="F60" s="162">
        <v>0.91</v>
      </c>
      <c r="G60" s="162" t="s">
        <v>255</v>
      </c>
      <c r="H60" s="162" t="s">
        <v>472</v>
      </c>
      <c r="I60" s="162" t="s">
        <v>82</v>
      </c>
      <c r="J60" s="367" t="s">
        <v>473</v>
      </c>
      <c r="K60" s="368">
        <v>3153490259</v>
      </c>
      <c r="L60" s="163" t="s">
        <v>474</v>
      </c>
      <c r="M60" s="164">
        <v>42797</v>
      </c>
      <c r="N60" s="164">
        <v>44012</v>
      </c>
      <c r="O60" s="221" t="s">
        <v>630</v>
      </c>
      <c r="P60" s="221" t="s">
        <v>631</v>
      </c>
      <c r="Q60" s="166">
        <v>1</v>
      </c>
      <c r="R60" s="166">
        <v>1</v>
      </c>
      <c r="S60" s="166">
        <v>1</v>
      </c>
      <c r="T60" s="166">
        <v>1</v>
      </c>
      <c r="U60" s="166">
        <v>1</v>
      </c>
      <c r="V60" s="166">
        <v>1</v>
      </c>
      <c r="W60" s="166">
        <v>1</v>
      </c>
      <c r="X60" s="166">
        <v>1</v>
      </c>
      <c r="Y60" s="166">
        <v>1</v>
      </c>
      <c r="Z60" s="166">
        <v>1</v>
      </c>
      <c r="AA60" s="165" t="s">
        <v>477</v>
      </c>
      <c r="AB60" s="165" t="s">
        <v>477</v>
      </c>
      <c r="AC60" s="162" t="s">
        <v>105</v>
      </c>
      <c r="AD60" s="162" t="s">
        <v>410</v>
      </c>
      <c r="AE60" s="162" t="s">
        <v>632</v>
      </c>
      <c r="AF60" s="162">
        <v>1003</v>
      </c>
      <c r="AG60" s="165" t="s">
        <v>633</v>
      </c>
      <c r="AH60" s="165" t="s">
        <v>634</v>
      </c>
      <c r="AI60" s="369">
        <v>14726850238</v>
      </c>
      <c r="AJ60" s="417" t="s">
        <v>337</v>
      </c>
      <c r="AK60" s="238" t="s">
        <v>337</v>
      </c>
      <c r="AL60" s="432" t="s">
        <v>629</v>
      </c>
      <c r="AM60" s="152">
        <v>0.02</v>
      </c>
      <c r="AN60" s="325">
        <v>44013</v>
      </c>
      <c r="AO60" s="325">
        <v>44196</v>
      </c>
      <c r="AP60" s="165" t="s">
        <v>630</v>
      </c>
      <c r="AQ60" s="198" t="s">
        <v>631</v>
      </c>
      <c r="AR60" s="283">
        <v>1</v>
      </c>
      <c r="AS60" s="433">
        <v>8.0000000000000004E-4</v>
      </c>
      <c r="AT60" s="619">
        <v>8.0000000000000004E-4</v>
      </c>
      <c r="AU60" s="173" t="s">
        <v>482</v>
      </c>
      <c r="AV60" s="173" t="s">
        <v>635</v>
      </c>
      <c r="AW60" s="173" t="s">
        <v>636</v>
      </c>
      <c r="AX60" s="174" t="s">
        <v>637</v>
      </c>
      <c r="AY60" s="175">
        <v>7663</v>
      </c>
      <c r="AZ60" s="173" t="s">
        <v>638</v>
      </c>
      <c r="BA60" s="281" t="s">
        <v>639</v>
      </c>
      <c r="BB60" s="371">
        <v>12511899856</v>
      </c>
      <c r="BC60" s="372">
        <v>2.1873550780646199E-2</v>
      </c>
      <c r="BD60" s="373">
        <v>273266860</v>
      </c>
      <c r="BE60" s="375" t="s">
        <v>640</v>
      </c>
      <c r="BF60" s="375" t="s">
        <v>193</v>
      </c>
      <c r="BG60" s="330"/>
      <c r="BH60" s="330"/>
      <c r="BI60" s="330"/>
      <c r="BJ60" s="330"/>
      <c r="BK60" s="330"/>
      <c r="BL60" s="330"/>
      <c r="BM60" s="330"/>
      <c r="BN60" s="330"/>
      <c r="BO60" s="330"/>
      <c r="BP60" s="330"/>
      <c r="BQ60" s="330"/>
      <c r="BR60" s="330"/>
      <c r="BS60" s="330"/>
      <c r="BT60" s="330"/>
      <c r="BU60" s="330"/>
      <c r="BV60" s="330"/>
      <c r="BW60" s="330"/>
      <c r="BX60" s="330"/>
      <c r="BY60" s="330"/>
      <c r="BZ60" s="330"/>
      <c r="CA60" s="330"/>
      <c r="CB60" s="330"/>
      <c r="CC60" s="330"/>
      <c r="CD60" s="330"/>
      <c r="CE60" s="330"/>
      <c r="CF60" s="330"/>
      <c r="CG60" s="330"/>
      <c r="CH60" s="330"/>
      <c r="CI60" s="330"/>
      <c r="CJ60" s="330"/>
      <c r="CK60" s="330"/>
      <c r="CL60" s="330"/>
      <c r="CM60" s="330"/>
      <c r="CN60" s="330"/>
      <c r="CO60" s="330"/>
      <c r="CP60" s="330"/>
      <c r="CQ60" s="330"/>
      <c r="CR60" s="330"/>
      <c r="CS60" s="330"/>
      <c r="CT60" s="330"/>
      <c r="CU60" s="330"/>
      <c r="CV60" s="330"/>
      <c r="CW60" s="330"/>
      <c r="CX60" s="330"/>
      <c r="CY60" s="330"/>
      <c r="CZ60" s="330"/>
      <c r="DA60" s="330"/>
      <c r="DB60" s="330"/>
      <c r="DC60" s="330"/>
      <c r="DD60" s="330"/>
      <c r="DE60" s="330"/>
      <c r="DF60" s="330"/>
      <c r="DG60" s="330"/>
      <c r="DH60" s="330"/>
      <c r="DI60" s="330"/>
      <c r="DJ60" s="330"/>
      <c r="DK60" s="330"/>
      <c r="DL60" s="330"/>
      <c r="DM60" s="330"/>
      <c r="DN60" s="330"/>
      <c r="DO60" s="330"/>
      <c r="DP60" s="330"/>
      <c r="DQ60" s="330"/>
      <c r="DR60" s="330"/>
      <c r="DS60" s="330"/>
      <c r="DT60" s="330"/>
      <c r="DU60" s="330"/>
      <c r="DV60" s="330"/>
      <c r="DW60" s="330"/>
      <c r="DX60" s="330"/>
      <c r="DY60" s="330"/>
      <c r="DZ60" s="330"/>
      <c r="EA60" s="330"/>
      <c r="EB60" s="330"/>
      <c r="EC60" s="330"/>
      <c r="ED60" s="330"/>
      <c r="EE60" s="330"/>
      <c r="EF60" s="330"/>
      <c r="EG60" s="330"/>
      <c r="EH60" s="330"/>
      <c r="EI60" s="330"/>
      <c r="EJ60" s="330"/>
      <c r="EK60" s="330"/>
      <c r="EL60" s="330"/>
      <c r="EM60" s="330"/>
    </row>
    <row r="61" spans="1:143" s="35" customFormat="1" ht="60" customHeight="1">
      <c r="A61" s="142" t="s">
        <v>641</v>
      </c>
      <c r="B61" s="143" t="s">
        <v>76</v>
      </c>
      <c r="C61" s="144" t="s">
        <v>611</v>
      </c>
      <c r="D61" s="144" t="s">
        <v>612</v>
      </c>
      <c r="E61" s="165" t="s">
        <v>642</v>
      </c>
      <c r="F61" s="162">
        <v>0.91</v>
      </c>
      <c r="G61" s="162" t="s">
        <v>255</v>
      </c>
      <c r="H61" s="162" t="s">
        <v>472</v>
      </c>
      <c r="I61" s="162" t="s">
        <v>82</v>
      </c>
      <c r="J61" s="367" t="s">
        <v>473</v>
      </c>
      <c r="K61" s="368">
        <v>3153490259</v>
      </c>
      <c r="L61" s="163" t="s">
        <v>474</v>
      </c>
      <c r="M61" s="164">
        <v>42797</v>
      </c>
      <c r="N61" s="164">
        <v>44012</v>
      </c>
      <c r="O61" s="221" t="s">
        <v>643</v>
      </c>
      <c r="P61" s="221" t="s">
        <v>644</v>
      </c>
      <c r="Q61" s="166">
        <v>1</v>
      </c>
      <c r="R61" s="166">
        <v>1</v>
      </c>
      <c r="S61" s="166">
        <v>1</v>
      </c>
      <c r="T61" s="166">
        <v>1</v>
      </c>
      <c r="U61" s="166">
        <v>1</v>
      </c>
      <c r="V61" s="166">
        <v>1</v>
      </c>
      <c r="W61" s="166">
        <v>1</v>
      </c>
      <c r="X61" s="166">
        <v>1</v>
      </c>
      <c r="Y61" s="166">
        <v>1</v>
      </c>
      <c r="Z61" s="166">
        <v>1</v>
      </c>
      <c r="AA61" s="165" t="s">
        <v>477</v>
      </c>
      <c r="AB61" s="165" t="s">
        <v>477</v>
      </c>
      <c r="AC61" s="162" t="s">
        <v>105</v>
      </c>
      <c r="AD61" s="162" t="s">
        <v>410</v>
      </c>
      <c r="AE61" s="162" t="s">
        <v>645</v>
      </c>
      <c r="AF61" s="162">
        <v>1003</v>
      </c>
      <c r="AG61" s="165" t="s">
        <v>633</v>
      </c>
      <c r="AH61" s="165" t="s">
        <v>646</v>
      </c>
      <c r="AI61" s="369">
        <v>2137184000</v>
      </c>
      <c r="AJ61" s="417" t="s">
        <v>337</v>
      </c>
      <c r="AK61" s="238" t="s">
        <v>337</v>
      </c>
      <c r="AL61" s="161" t="s">
        <v>642</v>
      </c>
      <c r="AM61" s="152">
        <v>0.02</v>
      </c>
      <c r="AN61" s="325">
        <v>44013</v>
      </c>
      <c r="AO61" s="325">
        <v>44196</v>
      </c>
      <c r="AP61" s="165" t="s">
        <v>643</v>
      </c>
      <c r="AQ61" s="198" t="s">
        <v>643</v>
      </c>
      <c r="AR61" s="283">
        <v>1</v>
      </c>
      <c r="AS61" s="433">
        <v>2E-3</v>
      </c>
      <c r="AT61" s="619">
        <f>AS61/AR61</f>
        <v>2E-3</v>
      </c>
      <c r="AU61" s="173" t="s">
        <v>482</v>
      </c>
      <c r="AV61" s="173" t="s">
        <v>635</v>
      </c>
      <c r="AW61" s="173" t="s">
        <v>636</v>
      </c>
      <c r="AX61" s="174" t="s">
        <v>637</v>
      </c>
      <c r="AY61" s="175">
        <v>7663</v>
      </c>
      <c r="AZ61" s="173" t="s">
        <v>638</v>
      </c>
      <c r="BA61" s="173" t="s">
        <v>647</v>
      </c>
      <c r="BB61" s="434">
        <v>12536899856</v>
      </c>
      <c r="BC61" s="435">
        <v>6.5697944040810024E-6</v>
      </c>
      <c r="BD61" s="373">
        <v>8815060</v>
      </c>
      <c r="BE61" s="375" t="s">
        <v>648</v>
      </c>
      <c r="BF61" s="375" t="s">
        <v>193</v>
      </c>
      <c r="BG61" s="330"/>
      <c r="BH61" s="330"/>
      <c r="BI61" s="330"/>
      <c r="BJ61" s="330"/>
      <c r="BK61" s="330"/>
      <c r="BL61" s="330"/>
      <c r="BM61" s="330"/>
      <c r="BN61" s="330"/>
      <c r="BO61" s="330"/>
      <c r="BP61" s="330"/>
      <c r="BQ61" s="330"/>
      <c r="BR61" s="330"/>
      <c r="BS61" s="330"/>
      <c r="BT61" s="330"/>
      <c r="BU61" s="330"/>
      <c r="BV61" s="330"/>
      <c r="BW61" s="330"/>
      <c r="BX61" s="330"/>
      <c r="BY61" s="330"/>
      <c r="BZ61" s="330"/>
      <c r="CA61" s="330"/>
      <c r="CB61" s="330"/>
      <c r="CC61" s="330"/>
      <c r="CD61" s="330"/>
      <c r="CE61" s="330"/>
      <c r="CF61" s="330"/>
      <c r="CG61" s="330"/>
      <c r="CH61" s="330"/>
      <c r="CI61" s="330"/>
      <c r="CJ61" s="330"/>
      <c r="CK61" s="330"/>
      <c r="CL61" s="330"/>
      <c r="CM61" s="330"/>
      <c r="CN61" s="330"/>
      <c r="CO61" s="330"/>
      <c r="CP61" s="330"/>
      <c r="CQ61" s="330"/>
      <c r="CR61" s="330"/>
      <c r="CS61" s="330"/>
      <c r="CT61" s="330"/>
      <c r="CU61" s="330"/>
      <c r="CV61" s="330"/>
      <c r="CW61" s="330"/>
      <c r="CX61" s="330"/>
      <c r="CY61" s="330"/>
      <c r="CZ61" s="330"/>
      <c r="DA61" s="330"/>
      <c r="DB61" s="330"/>
      <c r="DC61" s="330"/>
      <c r="DD61" s="330"/>
      <c r="DE61" s="330"/>
      <c r="DF61" s="330"/>
      <c r="DG61" s="330"/>
      <c r="DH61" s="330"/>
      <c r="DI61" s="330"/>
      <c r="DJ61" s="330"/>
      <c r="DK61" s="330"/>
      <c r="DL61" s="330"/>
      <c r="DM61" s="330"/>
      <c r="DN61" s="330"/>
      <c r="DO61" s="330"/>
      <c r="DP61" s="330"/>
      <c r="DQ61" s="330"/>
      <c r="DR61" s="330"/>
      <c r="DS61" s="330"/>
      <c r="DT61" s="330"/>
      <c r="DU61" s="330"/>
      <c r="DV61" s="330"/>
      <c r="DW61" s="330"/>
      <c r="DX61" s="330"/>
      <c r="DY61" s="330"/>
      <c r="DZ61" s="330"/>
      <c r="EA61" s="330"/>
      <c r="EB61" s="330"/>
      <c r="EC61" s="330"/>
      <c r="ED61" s="330"/>
      <c r="EE61" s="330"/>
      <c r="EF61" s="330"/>
      <c r="EG61" s="330"/>
      <c r="EH61" s="330"/>
      <c r="EI61" s="330"/>
      <c r="EJ61" s="330"/>
      <c r="EK61" s="330"/>
      <c r="EL61" s="330"/>
      <c r="EM61" s="330"/>
    </row>
    <row r="62" spans="1:143" s="35" customFormat="1" ht="42.75" customHeight="1">
      <c r="A62" s="142" t="s">
        <v>649</v>
      </c>
      <c r="B62" s="234" t="s">
        <v>76</v>
      </c>
      <c r="C62" s="235" t="s">
        <v>611</v>
      </c>
      <c r="D62" s="235" t="s">
        <v>612</v>
      </c>
      <c r="E62" s="436" t="s">
        <v>650</v>
      </c>
      <c r="F62" s="145">
        <v>0.91</v>
      </c>
      <c r="G62" s="437" t="s">
        <v>255</v>
      </c>
      <c r="H62" s="437" t="s">
        <v>256</v>
      </c>
      <c r="I62" s="437" t="s">
        <v>82</v>
      </c>
      <c r="J62" s="314" t="s">
        <v>257</v>
      </c>
      <c r="K62" s="314">
        <v>6605400</v>
      </c>
      <c r="L62" s="145" t="s">
        <v>258</v>
      </c>
      <c r="M62" s="315">
        <v>42917</v>
      </c>
      <c r="N62" s="315">
        <v>43465</v>
      </c>
      <c r="O62" s="436" t="s">
        <v>651</v>
      </c>
      <c r="P62" s="436" t="s">
        <v>652</v>
      </c>
      <c r="Q62" s="437">
        <v>6</v>
      </c>
      <c r="R62" s="437">
        <v>6</v>
      </c>
      <c r="S62" s="437" t="s">
        <v>87</v>
      </c>
      <c r="T62" s="437" t="s">
        <v>87</v>
      </c>
      <c r="U62" s="437">
        <v>6</v>
      </c>
      <c r="V62" s="438">
        <f>+U62/Q62</f>
        <v>1</v>
      </c>
      <c r="W62" s="439">
        <v>0</v>
      </c>
      <c r="X62" s="439">
        <v>0</v>
      </c>
      <c r="Y62" s="436" t="s">
        <v>87</v>
      </c>
      <c r="Z62" s="436" t="s">
        <v>87</v>
      </c>
      <c r="AA62" s="436" t="s">
        <v>87</v>
      </c>
      <c r="AB62" s="436" t="s">
        <v>87</v>
      </c>
      <c r="AC62" s="436" t="s">
        <v>261</v>
      </c>
      <c r="AD62" s="436" t="s">
        <v>262</v>
      </c>
      <c r="AE62" s="436" t="s">
        <v>263</v>
      </c>
      <c r="AF62" s="437">
        <v>1146</v>
      </c>
      <c r="AG62" s="436" t="s">
        <v>264</v>
      </c>
      <c r="AH62" s="64" t="s">
        <v>653</v>
      </c>
      <c r="AI62" s="376">
        <v>27981244895.793976</v>
      </c>
      <c r="AJ62" s="317" t="s">
        <v>337</v>
      </c>
      <c r="AK62" s="314" t="s">
        <v>337</v>
      </c>
      <c r="AL62" s="318" t="s">
        <v>87</v>
      </c>
      <c r="AM62" s="152">
        <v>0</v>
      </c>
      <c r="AN62" s="318" t="s">
        <v>87</v>
      </c>
      <c r="AO62" s="318" t="s">
        <v>87</v>
      </c>
      <c r="AP62" s="318" t="s">
        <v>87</v>
      </c>
      <c r="AQ62" s="318" t="s">
        <v>87</v>
      </c>
      <c r="AR62" s="318" t="s">
        <v>87</v>
      </c>
      <c r="AS62" s="318" t="s">
        <v>87</v>
      </c>
      <c r="AT62" s="318" t="s">
        <v>87</v>
      </c>
      <c r="AU62" s="319" t="s">
        <v>87</v>
      </c>
      <c r="AV62" s="319" t="s">
        <v>87</v>
      </c>
      <c r="AW62" s="319" t="s">
        <v>87</v>
      </c>
      <c r="AX62" s="319" t="s">
        <v>87</v>
      </c>
      <c r="AY62" s="318" t="s">
        <v>87</v>
      </c>
      <c r="AZ62" s="319" t="s">
        <v>87</v>
      </c>
      <c r="BA62" s="319" t="s">
        <v>87</v>
      </c>
      <c r="BB62" s="320" t="s">
        <v>87</v>
      </c>
      <c r="BC62" s="320" t="s">
        <v>87</v>
      </c>
      <c r="BD62" s="320" t="s">
        <v>87</v>
      </c>
      <c r="BE62" s="321" t="s">
        <v>87</v>
      </c>
      <c r="BF62" s="380" t="s">
        <v>654</v>
      </c>
      <c r="BG62" s="330"/>
      <c r="BH62" s="330"/>
      <c r="BI62" s="330"/>
      <c r="BJ62" s="330"/>
      <c r="BK62" s="330"/>
      <c r="BL62" s="330"/>
      <c r="BM62" s="330"/>
      <c r="BN62" s="330"/>
      <c r="BO62" s="330"/>
      <c r="BP62" s="330"/>
      <c r="BQ62" s="330"/>
      <c r="BR62" s="330"/>
      <c r="BS62" s="330"/>
      <c r="BT62" s="330"/>
      <c r="BU62" s="330"/>
      <c r="BV62" s="330"/>
      <c r="BW62" s="330"/>
      <c r="BX62" s="330"/>
      <c r="BY62" s="330"/>
      <c r="BZ62" s="330"/>
      <c r="CA62" s="330"/>
      <c r="CB62" s="330"/>
      <c r="CC62" s="330"/>
      <c r="CD62" s="330"/>
      <c r="CE62" s="330"/>
      <c r="CF62" s="330"/>
      <c r="CG62" s="330"/>
      <c r="CH62" s="330"/>
      <c r="CI62" s="330"/>
      <c r="CJ62" s="330"/>
      <c r="CK62" s="330"/>
      <c r="CL62" s="330"/>
      <c r="CM62" s="330"/>
      <c r="CN62" s="330"/>
      <c r="CO62" s="330"/>
      <c r="CP62" s="330"/>
      <c r="CQ62" s="330"/>
      <c r="CR62" s="330"/>
      <c r="CS62" s="330"/>
      <c r="CT62" s="330"/>
      <c r="CU62" s="330"/>
      <c r="CV62" s="330"/>
      <c r="CW62" s="330"/>
      <c r="CX62" s="330"/>
      <c r="CY62" s="330"/>
      <c r="CZ62" s="330"/>
      <c r="DA62" s="330"/>
      <c r="DB62" s="330"/>
      <c r="DC62" s="330"/>
      <c r="DD62" s="330"/>
      <c r="DE62" s="330"/>
      <c r="DF62" s="330"/>
      <c r="DG62" s="330"/>
      <c r="DH62" s="330"/>
      <c r="DI62" s="330"/>
      <c r="DJ62" s="330"/>
      <c r="DK62" s="330"/>
      <c r="DL62" s="330"/>
      <c r="DM62" s="330"/>
      <c r="DN62" s="330"/>
      <c r="DO62" s="330"/>
      <c r="DP62" s="330"/>
      <c r="DQ62" s="330"/>
      <c r="DR62" s="330"/>
      <c r="DS62" s="330"/>
      <c r="DT62" s="330"/>
      <c r="DU62" s="330"/>
      <c r="DV62" s="330"/>
      <c r="DW62" s="330"/>
      <c r="DX62" s="330"/>
      <c r="DY62" s="330"/>
      <c r="DZ62" s="330"/>
      <c r="EA62" s="330"/>
      <c r="EB62" s="330"/>
      <c r="EC62" s="330"/>
      <c r="ED62" s="330"/>
      <c r="EE62" s="330"/>
      <c r="EF62" s="330"/>
      <c r="EG62" s="330"/>
      <c r="EH62" s="330"/>
      <c r="EI62" s="330"/>
      <c r="EJ62" s="330"/>
      <c r="EK62" s="330"/>
      <c r="EL62" s="330"/>
      <c r="EM62" s="330"/>
    </row>
    <row r="63" spans="1:143" s="66" customFormat="1" ht="42.75" customHeight="1">
      <c r="A63" s="159" t="s">
        <v>655</v>
      </c>
      <c r="B63" s="160" t="s">
        <v>76</v>
      </c>
      <c r="C63" s="161" t="s">
        <v>611</v>
      </c>
      <c r="D63" s="161" t="s">
        <v>612</v>
      </c>
      <c r="E63" s="343" t="s">
        <v>656</v>
      </c>
      <c r="F63" s="162">
        <v>0.69</v>
      </c>
      <c r="G63" s="162" t="s">
        <v>98</v>
      </c>
      <c r="H63" s="162" t="s">
        <v>99</v>
      </c>
      <c r="I63" s="162" t="s">
        <v>82</v>
      </c>
      <c r="J63" s="145" t="s">
        <v>530</v>
      </c>
      <c r="K63" s="146" t="s">
        <v>531</v>
      </c>
      <c r="L63" s="145" t="s">
        <v>532</v>
      </c>
      <c r="M63" s="164">
        <v>42522</v>
      </c>
      <c r="N63" s="164">
        <v>43981</v>
      </c>
      <c r="O63" s="165" t="s">
        <v>657</v>
      </c>
      <c r="P63" s="165" t="s">
        <v>658</v>
      </c>
      <c r="Q63" s="166">
        <v>0.25</v>
      </c>
      <c r="R63" s="166">
        <v>0.25</v>
      </c>
      <c r="S63" s="166">
        <v>0.25</v>
      </c>
      <c r="T63" s="166">
        <v>0.25</v>
      </c>
      <c r="U63" s="166">
        <v>0</v>
      </c>
      <c r="V63" s="166">
        <v>0</v>
      </c>
      <c r="W63" s="166">
        <v>0.1</v>
      </c>
      <c r="X63" s="166">
        <v>0.4</v>
      </c>
      <c r="Y63" s="166">
        <v>0.1</v>
      </c>
      <c r="Z63" s="166">
        <v>0.4</v>
      </c>
      <c r="AA63" s="148">
        <v>0.13</v>
      </c>
      <c r="AB63" s="148">
        <v>0.52</v>
      </c>
      <c r="AC63" s="165" t="s">
        <v>105</v>
      </c>
      <c r="AD63" s="165" t="s">
        <v>536</v>
      </c>
      <c r="AE63" s="165" t="s">
        <v>536</v>
      </c>
      <c r="AF63" s="162">
        <v>1096</v>
      </c>
      <c r="AG63" s="162" t="s">
        <v>537</v>
      </c>
      <c r="AH63" s="343" t="s">
        <v>538</v>
      </c>
      <c r="AI63" s="369">
        <v>680185800</v>
      </c>
      <c r="AJ63" s="417" t="s">
        <v>337</v>
      </c>
      <c r="AK63" s="238" t="s">
        <v>337</v>
      </c>
      <c r="AL63" s="390" t="s">
        <v>87</v>
      </c>
      <c r="AM63" s="152">
        <v>0</v>
      </c>
      <c r="AN63" s="390" t="s">
        <v>87</v>
      </c>
      <c r="AO63" s="390" t="s">
        <v>87</v>
      </c>
      <c r="AP63" s="390" t="s">
        <v>87</v>
      </c>
      <c r="AQ63" s="390" t="s">
        <v>87</v>
      </c>
      <c r="AR63" s="390" t="s">
        <v>87</v>
      </c>
      <c r="AS63" s="390" t="s">
        <v>87</v>
      </c>
      <c r="AT63" s="390" t="s">
        <v>87</v>
      </c>
      <c r="AU63" s="391" t="s">
        <v>87</v>
      </c>
      <c r="AV63" s="391" t="s">
        <v>87</v>
      </c>
      <c r="AW63" s="391" t="s">
        <v>87</v>
      </c>
      <c r="AX63" s="391" t="s">
        <v>87</v>
      </c>
      <c r="AY63" s="390" t="s">
        <v>87</v>
      </c>
      <c r="AZ63" s="391" t="s">
        <v>87</v>
      </c>
      <c r="BA63" s="391" t="s">
        <v>87</v>
      </c>
      <c r="BB63" s="320" t="s">
        <v>87</v>
      </c>
      <c r="BC63" s="320" t="s">
        <v>87</v>
      </c>
      <c r="BD63" s="320" t="s">
        <v>87</v>
      </c>
      <c r="BE63" s="321" t="s">
        <v>87</v>
      </c>
      <c r="BF63" s="269" t="s">
        <v>87</v>
      </c>
      <c r="BG63" s="307"/>
      <c r="BH63" s="307"/>
      <c r="BI63" s="307"/>
      <c r="BJ63" s="307"/>
      <c r="BK63" s="307"/>
      <c r="BL63" s="307"/>
      <c r="BM63" s="307"/>
      <c r="BN63" s="307"/>
      <c r="BO63" s="307"/>
      <c r="BP63" s="307"/>
      <c r="BQ63" s="307"/>
      <c r="BR63" s="307"/>
      <c r="BS63" s="307"/>
      <c r="BT63" s="307"/>
      <c r="BU63" s="307"/>
      <c r="BV63" s="307"/>
      <c r="BW63" s="307"/>
      <c r="BX63" s="307"/>
      <c r="BY63" s="307"/>
      <c r="BZ63" s="307"/>
      <c r="CA63" s="307"/>
      <c r="CB63" s="307"/>
      <c r="CC63" s="307"/>
      <c r="CD63" s="307"/>
      <c r="CE63" s="307"/>
      <c r="CF63" s="307"/>
      <c r="CG63" s="307"/>
      <c r="CH63" s="307"/>
      <c r="CI63" s="307"/>
      <c r="CJ63" s="307"/>
      <c r="CK63" s="307"/>
      <c r="CL63" s="307"/>
      <c r="CM63" s="307"/>
      <c r="CN63" s="307"/>
      <c r="CO63" s="307"/>
      <c r="CP63" s="307"/>
      <c r="CQ63" s="307"/>
      <c r="CR63" s="307"/>
      <c r="CS63" s="307"/>
      <c r="CT63" s="307"/>
      <c r="CU63" s="307"/>
      <c r="CV63" s="307"/>
      <c r="CW63" s="307"/>
      <c r="CX63" s="307"/>
      <c r="CY63" s="307"/>
      <c r="CZ63" s="307"/>
      <c r="DA63" s="307"/>
      <c r="DB63" s="307"/>
      <c r="DC63" s="307"/>
      <c r="DD63" s="307"/>
      <c r="DE63" s="307"/>
      <c r="DF63" s="307"/>
      <c r="DG63" s="307"/>
      <c r="DH63" s="307"/>
      <c r="DI63" s="307"/>
      <c r="DJ63" s="307"/>
      <c r="DK63" s="307"/>
      <c r="DL63" s="307"/>
      <c r="DM63" s="307"/>
      <c r="DN63" s="307"/>
      <c r="DO63" s="307"/>
      <c r="DP63" s="307"/>
      <c r="DQ63" s="307"/>
      <c r="DR63" s="307"/>
      <c r="DS63" s="307"/>
      <c r="DT63" s="307"/>
      <c r="DU63" s="307"/>
      <c r="DV63" s="307"/>
      <c r="DW63" s="307"/>
      <c r="DX63" s="307"/>
      <c r="DY63" s="307"/>
      <c r="DZ63" s="307"/>
      <c r="EA63" s="307"/>
      <c r="EB63" s="307"/>
      <c r="EC63" s="307"/>
      <c r="ED63" s="307"/>
      <c r="EE63" s="307"/>
      <c r="EF63" s="307"/>
      <c r="EG63" s="307"/>
      <c r="EH63" s="307"/>
      <c r="EI63" s="307"/>
      <c r="EJ63" s="307"/>
      <c r="EK63" s="307"/>
      <c r="EL63" s="307"/>
      <c r="EM63" s="307"/>
    </row>
    <row r="64" spans="1:143" s="67" customFormat="1" ht="42.75" customHeight="1">
      <c r="A64" s="159" t="s">
        <v>659</v>
      </c>
      <c r="B64" s="160" t="s">
        <v>76</v>
      </c>
      <c r="C64" s="161" t="s">
        <v>611</v>
      </c>
      <c r="D64" s="161" t="s">
        <v>612</v>
      </c>
      <c r="E64" s="161" t="s">
        <v>660</v>
      </c>
      <c r="F64" s="162">
        <v>0.69</v>
      </c>
      <c r="G64" s="162" t="s">
        <v>98</v>
      </c>
      <c r="H64" s="162" t="s">
        <v>99</v>
      </c>
      <c r="I64" s="162" t="s">
        <v>82</v>
      </c>
      <c r="J64" s="162" t="s">
        <v>661</v>
      </c>
      <c r="K64" s="162">
        <v>3124177334</v>
      </c>
      <c r="L64" s="163" t="s">
        <v>662</v>
      </c>
      <c r="M64" s="164">
        <v>42736</v>
      </c>
      <c r="N64" s="164">
        <v>43981</v>
      </c>
      <c r="O64" s="161" t="s">
        <v>663</v>
      </c>
      <c r="P64" s="161" t="s">
        <v>664</v>
      </c>
      <c r="Q64" s="162">
        <v>1</v>
      </c>
      <c r="R64" s="162" t="s">
        <v>87</v>
      </c>
      <c r="S64" s="162" t="s">
        <v>87</v>
      </c>
      <c r="T64" s="162" t="s">
        <v>87</v>
      </c>
      <c r="U64" s="162">
        <v>1</v>
      </c>
      <c r="V64" s="166">
        <v>1</v>
      </c>
      <c r="W64" s="162" t="s">
        <v>87</v>
      </c>
      <c r="X64" s="162" t="s">
        <v>87</v>
      </c>
      <c r="Y64" s="162" t="s">
        <v>87</v>
      </c>
      <c r="Z64" s="162" t="s">
        <v>87</v>
      </c>
      <c r="AA64" s="162" t="s">
        <v>87</v>
      </c>
      <c r="AB64" s="162" t="s">
        <v>87</v>
      </c>
      <c r="AC64" s="161" t="s">
        <v>105</v>
      </c>
      <c r="AD64" s="161" t="s">
        <v>665</v>
      </c>
      <c r="AE64" s="161"/>
      <c r="AF64" s="162">
        <v>1116</v>
      </c>
      <c r="AG64" s="162" t="s">
        <v>666</v>
      </c>
      <c r="AH64" s="161" t="s">
        <v>667</v>
      </c>
      <c r="AI64" s="440">
        <v>3714040065</v>
      </c>
      <c r="AJ64" s="441" t="s">
        <v>104</v>
      </c>
      <c r="AK64" s="207">
        <v>1177629000</v>
      </c>
      <c r="AL64" s="345" t="s">
        <v>87</v>
      </c>
      <c r="AM64" s="152">
        <v>0</v>
      </c>
      <c r="AN64" s="179" t="s">
        <v>87</v>
      </c>
      <c r="AO64" s="179" t="s">
        <v>87</v>
      </c>
      <c r="AP64" s="179" t="s">
        <v>87</v>
      </c>
      <c r="AQ64" s="179" t="s">
        <v>87</v>
      </c>
      <c r="AR64" s="179" t="s">
        <v>87</v>
      </c>
      <c r="AS64" s="179" t="s">
        <v>87</v>
      </c>
      <c r="AT64" s="179" t="s">
        <v>87</v>
      </c>
      <c r="AU64" s="173" t="s">
        <v>87</v>
      </c>
      <c r="AV64" s="173" t="s">
        <v>87</v>
      </c>
      <c r="AW64" s="173" t="s">
        <v>87</v>
      </c>
      <c r="AX64" s="173" t="s">
        <v>87</v>
      </c>
      <c r="AY64" s="179" t="s">
        <v>87</v>
      </c>
      <c r="AZ64" s="173" t="s">
        <v>87</v>
      </c>
      <c r="BA64" s="173" t="s">
        <v>87</v>
      </c>
      <c r="BB64" s="231" t="s">
        <v>87</v>
      </c>
      <c r="BC64" s="231" t="s">
        <v>87</v>
      </c>
      <c r="BD64" s="231" t="s">
        <v>87</v>
      </c>
      <c r="BE64" s="442" t="s">
        <v>87</v>
      </c>
      <c r="BF64" s="173" t="s">
        <v>87</v>
      </c>
      <c r="BG64" s="307"/>
      <c r="BH64" s="307"/>
      <c r="BI64" s="307"/>
      <c r="BJ64" s="307"/>
      <c r="BK64" s="307"/>
      <c r="BL64" s="307"/>
      <c r="BM64" s="307"/>
      <c r="BN64" s="307"/>
      <c r="BO64" s="307"/>
      <c r="BP64" s="307"/>
      <c r="BQ64" s="307"/>
      <c r="BR64" s="307"/>
      <c r="BS64" s="307"/>
      <c r="BT64" s="307"/>
      <c r="BU64" s="307"/>
      <c r="BV64" s="307"/>
      <c r="BW64" s="307"/>
      <c r="BX64" s="307"/>
      <c r="BY64" s="307"/>
      <c r="BZ64" s="307"/>
      <c r="CA64" s="307"/>
      <c r="CB64" s="307"/>
      <c r="CC64" s="307"/>
      <c r="CD64" s="307"/>
      <c r="CE64" s="307"/>
      <c r="CF64" s="307"/>
      <c r="CG64" s="307"/>
      <c r="CH64" s="307"/>
      <c r="CI64" s="307"/>
      <c r="CJ64" s="307"/>
      <c r="CK64" s="307"/>
      <c r="CL64" s="307"/>
      <c r="CM64" s="307"/>
      <c r="CN64" s="307"/>
      <c r="CO64" s="307"/>
      <c r="CP64" s="307"/>
      <c r="CQ64" s="307"/>
      <c r="CR64" s="307"/>
      <c r="CS64" s="307"/>
      <c r="CT64" s="307"/>
      <c r="CU64" s="307"/>
      <c r="CV64" s="307"/>
      <c r="CW64" s="307"/>
      <c r="CX64" s="307"/>
      <c r="CY64" s="307"/>
      <c r="CZ64" s="307"/>
      <c r="DA64" s="307"/>
      <c r="DB64" s="307"/>
      <c r="DC64" s="307"/>
      <c r="DD64" s="307"/>
      <c r="DE64" s="307"/>
      <c r="DF64" s="307"/>
      <c r="DG64" s="307"/>
      <c r="DH64" s="307"/>
      <c r="DI64" s="307"/>
      <c r="DJ64" s="307"/>
      <c r="DK64" s="307"/>
      <c r="DL64" s="307"/>
      <c r="DM64" s="307"/>
      <c r="DN64" s="307"/>
      <c r="DO64" s="307"/>
      <c r="DP64" s="307"/>
      <c r="DQ64" s="307"/>
      <c r="DR64" s="307"/>
      <c r="DS64" s="307"/>
      <c r="DT64" s="307"/>
      <c r="DU64" s="307"/>
      <c r="DV64" s="307"/>
      <c r="DW64" s="307"/>
      <c r="DX64" s="307"/>
      <c r="DY64" s="307"/>
      <c r="DZ64" s="307"/>
      <c r="EA64" s="307"/>
      <c r="EB64" s="307"/>
      <c r="EC64" s="307"/>
      <c r="ED64" s="307"/>
      <c r="EE64" s="307"/>
      <c r="EF64" s="307"/>
      <c r="EG64" s="307"/>
      <c r="EH64" s="307"/>
      <c r="EI64" s="307"/>
      <c r="EJ64" s="307"/>
      <c r="EK64" s="307"/>
      <c r="EL64" s="307"/>
      <c r="EM64" s="307"/>
    </row>
    <row r="65" spans="1:143" s="66" customFormat="1" ht="60" customHeight="1">
      <c r="A65" s="159" t="s">
        <v>668</v>
      </c>
      <c r="B65" s="160" t="s">
        <v>76</v>
      </c>
      <c r="C65" s="161" t="s">
        <v>611</v>
      </c>
      <c r="D65" s="161" t="s">
        <v>612</v>
      </c>
      <c r="E65" s="161" t="s">
        <v>669</v>
      </c>
      <c r="F65" s="162">
        <v>0.69</v>
      </c>
      <c r="G65" s="162" t="s">
        <v>98</v>
      </c>
      <c r="H65" s="162" t="s">
        <v>99</v>
      </c>
      <c r="I65" s="162" t="s">
        <v>82</v>
      </c>
      <c r="J65" s="145" t="s">
        <v>670</v>
      </c>
      <c r="K65" s="145" t="s">
        <v>671</v>
      </c>
      <c r="L65" s="145" t="s">
        <v>672</v>
      </c>
      <c r="M65" s="164">
        <v>43101</v>
      </c>
      <c r="N65" s="164">
        <v>43981</v>
      </c>
      <c r="O65" s="161" t="s">
        <v>673</v>
      </c>
      <c r="P65" s="161" t="s">
        <v>674</v>
      </c>
      <c r="Q65" s="166" t="s">
        <v>87</v>
      </c>
      <c r="R65" s="166">
        <v>1</v>
      </c>
      <c r="S65" s="166">
        <v>1</v>
      </c>
      <c r="T65" s="166">
        <v>1</v>
      </c>
      <c r="U65" s="166" t="s">
        <v>87</v>
      </c>
      <c r="V65" s="166" t="s">
        <v>87</v>
      </c>
      <c r="W65" s="443"/>
      <c r="X65" s="198"/>
      <c r="Y65" s="444">
        <v>0.36499999999999999</v>
      </c>
      <c r="Z65" s="444">
        <v>0.36499999999999999</v>
      </c>
      <c r="AA65" s="148">
        <v>0</v>
      </c>
      <c r="AB65" s="148">
        <v>0</v>
      </c>
      <c r="AC65" s="161" t="s">
        <v>105</v>
      </c>
      <c r="AD65" s="161" t="s">
        <v>665</v>
      </c>
      <c r="AE65" s="161"/>
      <c r="AF65" s="162">
        <v>1116</v>
      </c>
      <c r="AG65" s="162" t="s">
        <v>666</v>
      </c>
      <c r="AH65" s="165" t="s">
        <v>675</v>
      </c>
      <c r="AI65" s="440">
        <v>109261651545</v>
      </c>
      <c r="AJ65" s="192" t="s">
        <v>337</v>
      </c>
      <c r="AK65" s="207" t="s">
        <v>87</v>
      </c>
      <c r="AL65" s="173" t="s">
        <v>676</v>
      </c>
      <c r="AM65" s="152">
        <v>0.02</v>
      </c>
      <c r="AN65" s="325">
        <v>44013</v>
      </c>
      <c r="AO65" s="325">
        <v>44196</v>
      </c>
      <c r="AP65" s="161" t="s">
        <v>673</v>
      </c>
      <c r="AQ65" s="445" t="s">
        <v>677</v>
      </c>
      <c r="AR65" s="283">
        <v>1</v>
      </c>
      <c r="AS65" s="379">
        <v>1</v>
      </c>
      <c r="AT65" s="197">
        <f>AS65/AR65</f>
        <v>1</v>
      </c>
      <c r="AU65" s="173" t="s">
        <v>678</v>
      </c>
      <c r="AV65" s="173" t="s">
        <v>679</v>
      </c>
      <c r="AW65" s="173" t="s">
        <v>680</v>
      </c>
      <c r="AX65" s="174" t="s">
        <v>681</v>
      </c>
      <c r="AY65" s="175">
        <v>7740</v>
      </c>
      <c r="AZ65" s="173" t="s">
        <v>682</v>
      </c>
      <c r="BA65" s="595" t="s">
        <v>683</v>
      </c>
      <c r="BB65" s="602">
        <v>365591500</v>
      </c>
      <c r="BC65" s="596">
        <v>7.5999999999999998E-2</v>
      </c>
      <c r="BD65" s="602">
        <v>326958500</v>
      </c>
      <c r="BE65" s="606" t="s">
        <v>684</v>
      </c>
      <c r="BF65" s="607" t="s">
        <v>685</v>
      </c>
      <c r="BG65" s="307"/>
      <c r="BH65" s="307"/>
      <c r="BI65" s="307"/>
      <c r="BJ65" s="307"/>
      <c r="BK65" s="307"/>
      <c r="BL65" s="307"/>
      <c r="BM65" s="307"/>
      <c r="BN65" s="307"/>
      <c r="BO65" s="307"/>
      <c r="BP65" s="307"/>
      <c r="BQ65" s="307"/>
      <c r="BR65" s="307"/>
      <c r="BS65" s="307"/>
      <c r="BT65" s="307"/>
      <c r="BU65" s="307"/>
      <c r="BV65" s="307"/>
      <c r="BW65" s="307"/>
      <c r="BX65" s="307"/>
      <c r="BY65" s="307"/>
      <c r="BZ65" s="307"/>
      <c r="CA65" s="307"/>
      <c r="CB65" s="307"/>
      <c r="CC65" s="307"/>
      <c r="CD65" s="307"/>
      <c r="CE65" s="307"/>
      <c r="CF65" s="307"/>
      <c r="CG65" s="307"/>
      <c r="CH65" s="307"/>
      <c r="CI65" s="307"/>
      <c r="CJ65" s="307"/>
      <c r="CK65" s="307"/>
      <c r="CL65" s="307"/>
      <c r="CM65" s="307"/>
      <c r="CN65" s="307"/>
      <c r="CO65" s="307"/>
      <c r="CP65" s="307"/>
      <c r="CQ65" s="307"/>
      <c r="CR65" s="307"/>
      <c r="CS65" s="307"/>
      <c r="CT65" s="307"/>
      <c r="CU65" s="307"/>
      <c r="CV65" s="307"/>
      <c r="CW65" s="307"/>
      <c r="CX65" s="307"/>
      <c r="CY65" s="307"/>
      <c r="CZ65" s="307"/>
      <c r="DA65" s="307"/>
      <c r="DB65" s="307"/>
      <c r="DC65" s="307"/>
      <c r="DD65" s="307"/>
      <c r="DE65" s="307"/>
      <c r="DF65" s="307"/>
      <c r="DG65" s="307"/>
      <c r="DH65" s="307"/>
      <c r="DI65" s="307"/>
      <c r="DJ65" s="307"/>
      <c r="DK65" s="307"/>
      <c r="DL65" s="307"/>
      <c r="DM65" s="307"/>
      <c r="DN65" s="307"/>
      <c r="DO65" s="307"/>
      <c r="DP65" s="307"/>
      <c r="DQ65" s="307"/>
      <c r="DR65" s="307"/>
      <c r="DS65" s="307"/>
      <c r="DT65" s="307"/>
      <c r="DU65" s="307"/>
      <c r="DV65" s="307"/>
      <c r="DW65" s="307"/>
      <c r="DX65" s="307"/>
      <c r="DY65" s="307"/>
      <c r="DZ65" s="307"/>
      <c r="EA65" s="307"/>
      <c r="EB65" s="307"/>
      <c r="EC65" s="307"/>
      <c r="ED65" s="307"/>
      <c r="EE65" s="307"/>
      <c r="EF65" s="307"/>
      <c r="EG65" s="307"/>
      <c r="EH65" s="307"/>
      <c r="EI65" s="307"/>
      <c r="EJ65" s="307"/>
      <c r="EK65" s="307"/>
      <c r="EL65" s="307"/>
      <c r="EM65" s="307"/>
    </row>
    <row r="66" spans="1:143" s="35" customFormat="1" ht="42.75" customHeight="1">
      <c r="A66" s="142" t="s">
        <v>686</v>
      </c>
      <c r="B66" s="143" t="s">
        <v>76</v>
      </c>
      <c r="C66" s="144" t="s">
        <v>611</v>
      </c>
      <c r="D66" s="144" t="s">
        <v>612</v>
      </c>
      <c r="E66" s="144" t="s">
        <v>687</v>
      </c>
      <c r="F66" s="145">
        <v>0.69</v>
      </c>
      <c r="G66" s="145" t="s">
        <v>98</v>
      </c>
      <c r="H66" s="145" t="s">
        <v>99</v>
      </c>
      <c r="I66" s="145" t="s">
        <v>82</v>
      </c>
      <c r="J66" s="145" t="s">
        <v>688</v>
      </c>
      <c r="K66" s="145" t="s">
        <v>689</v>
      </c>
      <c r="L66" s="446" t="s">
        <v>690</v>
      </c>
      <c r="M66" s="147">
        <v>42522</v>
      </c>
      <c r="N66" s="147">
        <v>43829</v>
      </c>
      <c r="O66" s="144" t="s">
        <v>691</v>
      </c>
      <c r="P66" s="144" t="s">
        <v>692</v>
      </c>
      <c r="Q66" s="148">
        <v>1</v>
      </c>
      <c r="R66" s="148">
        <v>1</v>
      </c>
      <c r="S66" s="148">
        <v>1</v>
      </c>
      <c r="T66" s="145" t="s">
        <v>87</v>
      </c>
      <c r="U66" s="148">
        <v>1</v>
      </c>
      <c r="V66" s="148">
        <v>1</v>
      </c>
      <c r="W66" s="148">
        <v>1</v>
      </c>
      <c r="X66" s="148">
        <v>1</v>
      </c>
      <c r="Y66" s="204">
        <v>0</v>
      </c>
      <c r="Z66" s="204">
        <v>0</v>
      </c>
      <c r="AA66" s="145" t="s">
        <v>87</v>
      </c>
      <c r="AB66" s="145" t="s">
        <v>87</v>
      </c>
      <c r="AC66" s="144" t="s">
        <v>105</v>
      </c>
      <c r="AD66" s="144" t="s">
        <v>693</v>
      </c>
      <c r="AE66" s="144"/>
      <c r="AF66" s="145">
        <v>1093</v>
      </c>
      <c r="AG66" s="145" t="s">
        <v>694</v>
      </c>
      <c r="AH66" s="384" t="s">
        <v>695</v>
      </c>
      <c r="AI66" s="447">
        <v>4565259023</v>
      </c>
      <c r="AJ66" s="148" t="s">
        <v>337</v>
      </c>
      <c r="AK66" s="447">
        <v>4321684685</v>
      </c>
      <c r="AL66" s="179" t="s">
        <v>87</v>
      </c>
      <c r="AM66" s="152">
        <v>0</v>
      </c>
      <c r="AN66" s="179" t="s">
        <v>87</v>
      </c>
      <c r="AO66" s="179" t="s">
        <v>87</v>
      </c>
      <c r="AP66" s="179" t="s">
        <v>87</v>
      </c>
      <c r="AQ66" s="179" t="s">
        <v>87</v>
      </c>
      <c r="AR66" s="179" t="s">
        <v>87</v>
      </c>
      <c r="AS66" s="179" t="s">
        <v>87</v>
      </c>
      <c r="AT66" s="179" t="s">
        <v>87</v>
      </c>
      <c r="AU66" s="173" t="s">
        <v>87</v>
      </c>
      <c r="AV66" s="173" t="s">
        <v>87</v>
      </c>
      <c r="AW66" s="173" t="s">
        <v>87</v>
      </c>
      <c r="AX66" s="173" t="s">
        <v>87</v>
      </c>
      <c r="AY66" s="179" t="s">
        <v>87</v>
      </c>
      <c r="AZ66" s="173" t="s">
        <v>87</v>
      </c>
      <c r="BA66" s="173" t="s">
        <v>87</v>
      </c>
      <c r="BB66" s="231" t="s">
        <v>87</v>
      </c>
      <c r="BC66" s="231" t="s">
        <v>87</v>
      </c>
      <c r="BD66" s="231" t="s">
        <v>87</v>
      </c>
      <c r="BE66" s="603" t="s">
        <v>87</v>
      </c>
      <c r="BF66" s="198" t="s">
        <v>87</v>
      </c>
      <c r="BG66" s="330"/>
      <c r="BH66" s="330"/>
      <c r="BI66" s="330"/>
      <c r="BJ66" s="330"/>
      <c r="BK66" s="330"/>
      <c r="BL66" s="330"/>
      <c r="BM66" s="330"/>
      <c r="BN66" s="330"/>
      <c r="BO66" s="330"/>
      <c r="BP66" s="330"/>
      <c r="BQ66" s="330"/>
      <c r="BR66" s="330"/>
      <c r="BS66" s="330"/>
      <c r="BT66" s="330"/>
      <c r="BU66" s="330"/>
      <c r="BV66" s="330"/>
      <c r="BW66" s="330"/>
      <c r="BX66" s="330"/>
      <c r="BY66" s="330"/>
      <c r="BZ66" s="330"/>
      <c r="CA66" s="330"/>
      <c r="CB66" s="330"/>
      <c r="CC66" s="330"/>
      <c r="CD66" s="330"/>
      <c r="CE66" s="330"/>
      <c r="CF66" s="330"/>
      <c r="CG66" s="330"/>
      <c r="CH66" s="330"/>
      <c r="CI66" s="330"/>
      <c r="CJ66" s="330"/>
      <c r="CK66" s="330"/>
      <c r="CL66" s="330"/>
      <c r="CM66" s="330"/>
      <c r="CN66" s="330"/>
      <c r="CO66" s="330"/>
      <c r="CP66" s="330"/>
      <c r="CQ66" s="330"/>
      <c r="CR66" s="330"/>
      <c r="CS66" s="330"/>
      <c r="CT66" s="330"/>
      <c r="CU66" s="330"/>
      <c r="CV66" s="330"/>
      <c r="CW66" s="330"/>
      <c r="CX66" s="330"/>
      <c r="CY66" s="330"/>
      <c r="CZ66" s="330"/>
      <c r="DA66" s="330"/>
      <c r="DB66" s="330"/>
      <c r="DC66" s="330"/>
      <c r="DD66" s="330"/>
      <c r="DE66" s="330"/>
      <c r="DF66" s="330"/>
      <c r="DG66" s="330"/>
      <c r="DH66" s="330"/>
      <c r="DI66" s="330"/>
      <c r="DJ66" s="330"/>
      <c r="DK66" s="330"/>
      <c r="DL66" s="330"/>
      <c r="DM66" s="330"/>
      <c r="DN66" s="330"/>
      <c r="DO66" s="330"/>
      <c r="DP66" s="330"/>
      <c r="DQ66" s="330"/>
      <c r="DR66" s="330"/>
      <c r="DS66" s="330"/>
      <c r="DT66" s="330"/>
      <c r="DU66" s="330"/>
      <c r="DV66" s="330"/>
      <c r="DW66" s="330"/>
      <c r="DX66" s="330"/>
      <c r="DY66" s="330"/>
      <c r="DZ66" s="330"/>
      <c r="EA66" s="330"/>
      <c r="EB66" s="330"/>
      <c r="EC66" s="330"/>
      <c r="ED66" s="330"/>
      <c r="EE66" s="330"/>
      <c r="EF66" s="330"/>
      <c r="EG66" s="330"/>
      <c r="EH66" s="330"/>
      <c r="EI66" s="330"/>
      <c r="EJ66" s="330"/>
      <c r="EK66" s="330"/>
      <c r="EL66" s="330"/>
      <c r="EM66" s="330"/>
    </row>
    <row r="67" spans="1:143" s="35" customFormat="1" ht="42.75" customHeight="1">
      <c r="A67" s="142" t="s">
        <v>696</v>
      </c>
      <c r="B67" s="143" t="s">
        <v>76</v>
      </c>
      <c r="C67" s="144" t="s">
        <v>611</v>
      </c>
      <c r="D67" s="144" t="s">
        <v>612</v>
      </c>
      <c r="E67" s="144" t="s">
        <v>697</v>
      </c>
      <c r="F67" s="145">
        <v>0.69</v>
      </c>
      <c r="G67" s="145" t="s">
        <v>98</v>
      </c>
      <c r="H67" s="145" t="s">
        <v>99</v>
      </c>
      <c r="I67" s="145" t="s">
        <v>82</v>
      </c>
      <c r="J67" s="145" t="s">
        <v>688</v>
      </c>
      <c r="K67" s="145" t="s">
        <v>689</v>
      </c>
      <c r="L67" s="446" t="s">
        <v>690</v>
      </c>
      <c r="M67" s="147">
        <v>43101</v>
      </c>
      <c r="N67" s="147">
        <v>43829</v>
      </c>
      <c r="O67" s="144" t="s">
        <v>698</v>
      </c>
      <c r="P67" s="144" t="s">
        <v>699</v>
      </c>
      <c r="Q67" s="148" t="s">
        <v>87</v>
      </c>
      <c r="R67" s="148">
        <v>1</v>
      </c>
      <c r="S67" s="148">
        <v>1</v>
      </c>
      <c r="T67" s="145" t="s">
        <v>87</v>
      </c>
      <c r="U67" s="145" t="s">
        <v>87</v>
      </c>
      <c r="V67" s="148" t="s">
        <v>87</v>
      </c>
      <c r="W67" s="148">
        <v>0</v>
      </c>
      <c r="X67" s="148">
        <v>0</v>
      </c>
      <c r="Y67" s="204">
        <v>0</v>
      </c>
      <c r="Z67" s="204">
        <v>0</v>
      </c>
      <c r="AA67" s="145" t="s">
        <v>87</v>
      </c>
      <c r="AB67" s="145" t="s">
        <v>87</v>
      </c>
      <c r="AC67" s="144" t="s">
        <v>105</v>
      </c>
      <c r="AD67" s="144" t="s">
        <v>693</v>
      </c>
      <c r="AE67" s="144"/>
      <c r="AF67" s="145">
        <v>1093</v>
      </c>
      <c r="AG67" s="145" t="s">
        <v>694</v>
      </c>
      <c r="AH67" s="384" t="s">
        <v>695</v>
      </c>
      <c r="AI67" s="447">
        <v>4565259023</v>
      </c>
      <c r="AJ67" s="148" t="s">
        <v>337</v>
      </c>
      <c r="AK67" s="448" t="s">
        <v>337</v>
      </c>
      <c r="AL67" s="179" t="s">
        <v>87</v>
      </c>
      <c r="AM67" s="152">
        <v>0</v>
      </c>
      <c r="AN67" s="179" t="s">
        <v>87</v>
      </c>
      <c r="AO67" s="179" t="s">
        <v>87</v>
      </c>
      <c r="AP67" s="179" t="s">
        <v>87</v>
      </c>
      <c r="AQ67" s="179" t="s">
        <v>87</v>
      </c>
      <c r="AR67" s="179" t="s">
        <v>87</v>
      </c>
      <c r="AS67" s="179" t="s">
        <v>87</v>
      </c>
      <c r="AT67" s="179" t="s">
        <v>87</v>
      </c>
      <c r="AU67" s="173" t="s">
        <v>87</v>
      </c>
      <c r="AV67" s="173" t="s">
        <v>87</v>
      </c>
      <c r="AW67" s="173" t="s">
        <v>87</v>
      </c>
      <c r="AX67" s="173" t="s">
        <v>87</v>
      </c>
      <c r="AY67" s="179" t="s">
        <v>87</v>
      </c>
      <c r="AZ67" s="173" t="s">
        <v>87</v>
      </c>
      <c r="BA67" s="173" t="s">
        <v>87</v>
      </c>
      <c r="BB67" s="231" t="s">
        <v>87</v>
      </c>
      <c r="BC67" s="231" t="s">
        <v>87</v>
      </c>
      <c r="BD67" s="231" t="s">
        <v>87</v>
      </c>
      <c r="BE67" s="603" t="s">
        <v>87</v>
      </c>
      <c r="BF67" s="198" t="s">
        <v>87</v>
      </c>
      <c r="BG67" s="330"/>
      <c r="BH67" s="330"/>
      <c r="BI67" s="330"/>
      <c r="BJ67" s="330"/>
      <c r="BK67" s="330"/>
      <c r="BL67" s="330"/>
      <c r="BM67" s="330"/>
      <c r="BN67" s="330"/>
      <c r="BO67" s="330"/>
      <c r="BP67" s="330"/>
      <c r="BQ67" s="330"/>
      <c r="BR67" s="330"/>
      <c r="BS67" s="330"/>
      <c r="BT67" s="330"/>
      <c r="BU67" s="330"/>
      <c r="BV67" s="330"/>
      <c r="BW67" s="330"/>
      <c r="BX67" s="330"/>
      <c r="BY67" s="330"/>
      <c r="BZ67" s="330"/>
      <c r="CA67" s="330"/>
      <c r="CB67" s="330"/>
      <c r="CC67" s="330"/>
      <c r="CD67" s="330"/>
      <c r="CE67" s="330"/>
      <c r="CF67" s="330"/>
      <c r="CG67" s="330"/>
      <c r="CH67" s="330"/>
      <c r="CI67" s="330"/>
      <c r="CJ67" s="330"/>
      <c r="CK67" s="330"/>
      <c r="CL67" s="330"/>
      <c r="CM67" s="330"/>
      <c r="CN67" s="330"/>
      <c r="CO67" s="330"/>
      <c r="CP67" s="330"/>
      <c r="CQ67" s="330"/>
      <c r="CR67" s="330"/>
      <c r="CS67" s="330"/>
      <c r="CT67" s="330"/>
      <c r="CU67" s="330"/>
      <c r="CV67" s="330"/>
      <c r="CW67" s="330"/>
      <c r="CX67" s="330"/>
      <c r="CY67" s="330"/>
      <c r="CZ67" s="330"/>
      <c r="DA67" s="330"/>
      <c r="DB67" s="330"/>
      <c r="DC67" s="330"/>
      <c r="DD67" s="330"/>
      <c r="DE67" s="330"/>
      <c r="DF67" s="330"/>
      <c r="DG67" s="330"/>
      <c r="DH67" s="330"/>
      <c r="DI67" s="330"/>
      <c r="DJ67" s="330"/>
      <c r="DK67" s="330"/>
      <c r="DL67" s="330"/>
      <c r="DM67" s="330"/>
      <c r="DN67" s="330"/>
      <c r="DO67" s="330"/>
      <c r="DP67" s="330"/>
      <c r="DQ67" s="330"/>
      <c r="DR67" s="330"/>
      <c r="DS67" s="330"/>
      <c r="DT67" s="330"/>
      <c r="DU67" s="330"/>
      <c r="DV67" s="330"/>
      <c r="DW67" s="330"/>
      <c r="DX67" s="330"/>
      <c r="DY67" s="330"/>
      <c r="DZ67" s="330"/>
      <c r="EA67" s="330"/>
      <c r="EB67" s="330"/>
      <c r="EC67" s="330"/>
      <c r="ED67" s="330"/>
      <c r="EE67" s="330"/>
      <c r="EF67" s="330"/>
      <c r="EG67" s="330"/>
      <c r="EH67" s="330"/>
      <c r="EI67" s="330"/>
      <c r="EJ67" s="330"/>
      <c r="EK67" s="330"/>
      <c r="EL67" s="330"/>
      <c r="EM67" s="330"/>
    </row>
    <row r="68" spans="1:143" s="35" customFormat="1" ht="60" customHeight="1">
      <c r="A68" s="142" t="s">
        <v>700</v>
      </c>
      <c r="B68" s="143" t="s">
        <v>76</v>
      </c>
      <c r="C68" s="144" t="s">
        <v>611</v>
      </c>
      <c r="D68" s="144" t="s">
        <v>612</v>
      </c>
      <c r="E68" s="161" t="s">
        <v>701</v>
      </c>
      <c r="F68" s="162">
        <v>1.31</v>
      </c>
      <c r="G68" s="162" t="s">
        <v>98</v>
      </c>
      <c r="H68" s="162" t="s">
        <v>702</v>
      </c>
      <c r="I68" s="162" t="s">
        <v>82</v>
      </c>
      <c r="J68" s="145" t="s">
        <v>703</v>
      </c>
      <c r="K68" s="145">
        <v>3115464700</v>
      </c>
      <c r="L68" s="449" t="s">
        <v>704</v>
      </c>
      <c r="M68" s="164">
        <v>42522</v>
      </c>
      <c r="N68" s="164">
        <v>43981</v>
      </c>
      <c r="O68" s="161" t="s">
        <v>705</v>
      </c>
      <c r="P68" s="161" t="s">
        <v>706</v>
      </c>
      <c r="Q68" s="450">
        <v>22623</v>
      </c>
      <c r="R68" s="450">
        <v>23500</v>
      </c>
      <c r="S68" s="450">
        <v>23685</v>
      </c>
      <c r="T68" s="450">
        <v>23685</v>
      </c>
      <c r="U68" s="450">
        <f>+Q68</f>
        <v>22623</v>
      </c>
      <c r="V68" s="166">
        <v>1</v>
      </c>
      <c r="W68" s="76">
        <v>26807</v>
      </c>
      <c r="X68" s="166">
        <v>1.1399999999999999</v>
      </c>
      <c r="Y68" s="77">
        <v>28687</v>
      </c>
      <c r="Z68" s="166">
        <f>+Y68/S68</f>
        <v>1.2111885159383575</v>
      </c>
      <c r="AA68" s="87">
        <v>31617</v>
      </c>
      <c r="AB68" s="451">
        <v>1.3348</v>
      </c>
      <c r="AC68" s="161" t="s">
        <v>216</v>
      </c>
      <c r="AD68" s="161" t="s">
        <v>707</v>
      </c>
      <c r="AE68" s="161" t="s">
        <v>708</v>
      </c>
      <c r="AF68" s="162">
        <v>971</v>
      </c>
      <c r="AG68" s="161" t="s">
        <v>709</v>
      </c>
      <c r="AH68" s="220" t="s">
        <v>710</v>
      </c>
      <c r="AI68" s="447">
        <v>120178426683</v>
      </c>
      <c r="AJ68" s="166">
        <v>1</v>
      </c>
      <c r="AK68" s="447">
        <v>104674268875.26736</v>
      </c>
      <c r="AL68" s="452" t="s">
        <v>711</v>
      </c>
      <c r="AM68" s="152">
        <v>0.02</v>
      </c>
      <c r="AN68" s="170">
        <v>44013</v>
      </c>
      <c r="AO68" s="275">
        <v>44196</v>
      </c>
      <c r="AP68" s="179" t="s">
        <v>712</v>
      </c>
      <c r="AQ68" s="153" t="s">
        <v>713</v>
      </c>
      <c r="AR68" s="283">
        <v>1</v>
      </c>
      <c r="AS68" s="379">
        <v>1</v>
      </c>
      <c r="AT68" s="197">
        <f>AS68/AR68</f>
        <v>1</v>
      </c>
      <c r="AU68" s="173" t="s">
        <v>245</v>
      </c>
      <c r="AV68" s="173" t="s">
        <v>714</v>
      </c>
      <c r="AW68" s="173" t="s">
        <v>114</v>
      </c>
      <c r="AX68" s="174" t="s">
        <v>715</v>
      </c>
      <c r="AY68" s="175">
        <v>7720</v>
      </c>
      <c r="AZ68" s="173" t="s">
        <v>716</v>
      </c>
      <c r="BA68" s="173" t="s">
        <v>711</v>
      </c>
      <c r="BB68" s="453">
        <v>12205281970</v>
      </c>
      <c r="BC68" s="454">
        <v>1</v>
      </c>
      <c r="BD68" s="305">
        <v>13734914719</v>
      </c>
      <c r="BE68" s="659" t="s">
        <v>1790</v>
      </c>
      <c r="BF68" s="455" t="s">
        <v>717</v>
      </c>
      <c r="BG68" s="330"/>
      <c r="BH68" s="330"/>
      <c r="BI68" s="330"/>
      <c r="BJ68" s="330"/>
      <c r="BK68" s="330"/>
      <c r="BL68" s="330"/>
      <c r="BM68" s="330"/>
      <c r="BN68" s="330"/>
      <c r="BO68" s="330"/>
      <c r="BP68" s="330"/>
      <c r="BQ68" s="330"/>
      <c r="BR68" s="330"/>
      <c r="BS68" s="330"/>
      <c r="BT68" s="330"/>
      <c r="BU68" s="330"/>
      <c r="BV68" s="330"/>
      <c r="BW68" s="330"/>
      <c r="BX68" s="330"/>
      <c r="BY68" s="330"/>
      <c r="BZ68" s="330"/>
      <c r="CA68" s="330"/>
      <c r="CB68" s="330"/>
      <c r="CC68" s="330"/>
      <c r="CD68" s="330"/>
      <c r="CE68" s="330"/>
      <c r="CF68" s="330"/>
      <c r="CG68" s="330"/>
      <c r="CH68" s="330"/>
      <c r="CI68" s="330"/>
      <c r="CJ68" s="330"/>
      <c r="CK68" s="330"/>
      <c r="CL68" s="330"/>
      <c r="CM68" s="330"/>
      <c r="CN68" s="330"/>
      <c r="CO68" s="330"/>
      <c r="CP68" s="330"/>
      <c r="CQ68" s="330"/>
      <c r="CR68" s="330"/>
      <c r="CS68" s="330"/>
      <c r="CT68" s="330"/>
      <c r="CU68" s="330"/>
      <c r="CV68" s="330"/>
      <c r="CW68" s="330"/>
      <c r="CX68" s="330"/>
      <c r="CY68" s="330"/>
      <c r="CZ68" s="330"/>
      <c r="DA68" s="330"/>
      <c r="DB68" s="330"/>
      <c r="DC68" s="330"/>
      <c r="DD68" s="330"/>
      <c r="DE68" s="330"/>
      <c r="DF68" s="330"/>
      <c r="DG68" s="330"/>
      <c r="DH68" s="330"/>
      <c r="DI68" s="330"/>
      <c r="DJ68" s="330"/>
      <c r="DK68" s="330"/>
      <c r="DL68" s="330"/>
      <c r="DM68" s="330"/>
      <c r="DN68" s="330"/>
      <c r="DO68" s="330"/>
      <c r="DP68" s="330"/>
      <c r="DQ68" s="330"/>
      <c r="DR68" s="330"/>
      <c r="DS68" s="330"/>
      <c r="DT68" s="330"/>
      <c r="DU68" s="330"/>
      <c r="DV68" s="330"/>
      <c r="DW68" s="330"/>
      <c r="DX68" s="330"/>
      <c r="DY68" s="330"/>
      <c r="DZ68" s="330"/>
      <c r="EA68" s="330"/>
      <c r="EB68" s="330"/>
      <c r="EC68" s="330"/>
      <c r="ED68" s="330"/>
      <c r="EE68" s="330"/>
      <c r="EF68" s="330"/>
      <c r="EG68" s="330"/>
      <c r="EH68" s="330"/>
      <c r="EI68" s="330"/>
      <c r="EJ68" s="330"/>
      <c r="EK68" s="330"/>
      <c r="EL68" s="330"/>
      <c r="EM68" s="330"/>
    </row>
    <row r="69" spans="1:143" s="35" customFormat="1" ht="60" customHeight="1">
      <c r="A69" s="142" t="s">
        <v>718</v>
      </c>
      <c r="B69" s="143" t="s">
        <v>76</v>
      </c>
      <c r="C69" s="144" t="s">
        <v>611</v>
      </c>
      <c r="D69" s="144" t="s">
        <v>612</v>
      </c>
      <c r="E69" s="161" t="s">
        <v>719</v>
      </c>
      <c r="F69" s="162">
        <v>1.31</v>
      </c>
      <c r="G69" s="162" t="s">
        <v>98</v>
      </c>
      <c r="H69" s="162" t="s">
        <v>702</v>
      </c>
      <c r="I69" s="162" t="s">
        <v>82</v>
      </c>
      <c r="J69" s="145" t="s">
        <v>703</v>
      </c>
      <c r="K69" s="145">
        <v>3115464700</v>
      </c>
      <c r="L69" s="449" t="s">
        <v>704</v>
      </c>
      <c r="M69" s="164">
        <v>42522</v>
      </c>
      <c r="N69" s="164">
        <v>43981</v>
      </c>
      <c r="O69" s="161" t="s">
        <v>720</v>
      </c>
      <c r="P69" s="161" t="s">
        <v>721</v>
      </c>
      <c r="Q69" s="219">
        <v>1</v>
      </c>
      <c r="R69" s="219">
        <v>1</v>
      </c>
      <c r="S69" s="219">
        <v>1</v>
      </c>
      <c r="T69" s="219">
        <v>1</v>
      </c>
      <c r="U69" s="219">
        <v>1</v>
      </c>
      <c r="V69" s="166">
        <v>1</v>
      </c>
      <c r="W69" s="456" t="s">
        <v>722</v>
      </c>
      <c r="X69" s="456" t="s">
        <v>722</v>
      </c>
      <c r="Y69" s="456" t="s">
        <v>722</v>
      </c>
      <c r="Z69" s="166">
        <v>1</v>
      </c>
      <c r="AA69" s="183">
        <v>1</v>
      </c>
      <c r="AB69" s="183">
        <v>1</v>
      </c>
      <c r="AC69" s="161" t="s">
        <v>723</v>
      </c>
      <c r="AD69" s="161" t="s">
        <v>707</v>
      </c>
      <c r="AE69" s="161" t="s">
        <v>708</v>
      </c>
      <c r="AF69" s="162">
        <v>971</v>
      </c>
      <c r="AG69" s="161" t="s">
        <v>709</v>
      </c>
      <c r="AH69" s="165" t="s">
        <v>724</v>
      </c>
      <c r="AI69" s="447">
        <v>2758736398.9761906</v>
      </c>
      <c r="AJ69" s="166">
        <v>1</v>
      </c>
      <c r="AK69" s="447">
        <v>2448681813.319314</v>
      </c>
      <c r="AL69" s="452" t="s">
        <v>725</v>
      </c>
      <c r="AM69" s="152">
        <v>0.02</v>
      </c>
      <c r="AN69" s="170">
        <v>44013</v>
      </c>
      <c r="AO69" s="275">
        <v>44196</v>
      </c>
      <c r="AP69" s="179" t="s">
        <v>726</v>
      </c>
      <c r="AQ69" s="153" t="s">
        <v>727</v>
      </c>
      <c r="AR69" s="283">
        <v>1</v>
      </c>
      <c r="AS69" s="379">
        <v>1</v>
      </c>
      <c r="AT69" s="197">
        <f>AS69/AR69</f>
        <v>1</v>
      </c>
      <c r="AU69" s="173" t="s">
        <v>245</v>
      </c>
      <c r="AV69" s="173" t="s">
        <v>714</v>
      </c>
      <c r="AW69" s="173" t="s">
        <v>114</v>
      </c>
      <c r="AX69" s="174" t="s">
        <v>715</v>
      </c>
      <c r="AY69" s="175">
        <v>7720</v>
      </c>
      <c r="AZ69" s="173" t="s">
        <v>716</v>
      </c>
      <c r="BA69" s="173" t="s">
        <v>725</v>
      </c>
      <c r="BB69" s="453">
        <v>225696000</v>
      </c>
      <c r="BC69" s="454">
        <v>1</v>
      </c>
      <c r="BD69" s="305">
        <v>40543573</v>
      </c>
      <c r="BE69" s="659" t="s">
        <v>1791</v>
      </c>
      <c r="BF69" s="455" t="s">
        <v>728</v>
      </c>
      <c r="BG69" s="330"/>
      <c r="BH69" s="330"/>
      <c r="BI69" s="330"/>
      <c r="BJ69" s="330"/>
      <c r="BK69" s="330"/>
      <c r="BL69" s="330"/>
      <c r="BM69" s="330"/>
      <c r="BN69" s="330"/>
      <c r="BO69" s="330"/>
      <c r="BP69" s="330"/>
      <c r="BQ69" s="330"/>
      <c r="BR69" s="330"/>
      <c r="BS69" s="330"/>
      <c r="BT69" s="330"/>
      <c r="BU69" s="330"/>
      <c r="BV69" s="330"/>
      <c r="BW69" s="330"/>
      <c r="BX69" s="330"/>
      <c r="BY69" s="330"/>
      <c r="BZ69" s="330"/>
      <c r="CA69" s="330"/>
      <c r="CB69" s="330"/>
      <c r="CC69" s="330"/>
      <c r="CD69" s="330"/>
      <c r="CE69" s="330"/>
      <c r="CF69" s="330"/>
      <c r="CG69" s="330"/>
      <c r="CH69" s="330"/>
      <c r="CI69" s="330"/>
      <c r="CJ69" s="330"/>
      <c r="CK69" s="330"/>
      <c r="CL69" s="330"/>
      <c r="CM69" s="330"/>
      <c r="CN69" s="330"/>
      <c r="CO69" s="330"/>
      <c r="CP69" s="330"/>
      <c r="CQ69" s="330"/>
      <c r="CR69" s="330"/>
      <c r="CS69" s="330"/>
      <c r="CT69" s="330"/>
      <c r="CU69" s="330"/>
      <c r="CV69" s="330"/>
      <c r="CW69" s="330"/>
      <c r="CX69" s="330"/>
      <c r="CY69" s="330"/>
      <c r="CZ69" s="330"/>
      <c r="DA69" s="330"/>
      <c r="DB69" s="330"/>
      <c r="DC69" s="330"/>
      <c r="DD69" s="330"/>
      <c r="DE69" s="330"/>
      <c r="DF69" s="330"/>
      <c r="DG69" s="330"/>
      <c r="DH69" s="330"/>
      <c r="DI69" s="330"/>
      <c r="DJ69" s="330"/>
      <c r="DK69" s="330"/>
      <c r="DL69" s="330"/>
      <c r="DM69" s="330"/>
      <c r="DN69" s="330"/>
      <c r="DO69" s="330"/>
      <c r="DP69" s="330"/>
      <c r="DQ69" s="330"/>
      <c r="DR69" s="330"/>
      <c r="DS69" s="330"/>
      <c r="DT69" s="330"/>
      <c r="DU69" s="330"/>
      <c r="DV69" s="330"/>
      <c r="DW69" s="330"/>
      <c r="DX69" s="330"/>
      <c r="DY69" s="330"/>
      <c r="DZ69" s="330"/>
      <c r="EA69" s="330"/>
      <c r="EB69" s="330"/>
      <c r="EC69" s="330"/>
      <c r="ED69" s="330"/>
      <c r="EE69" s="330"/>
      <c r="EF69" s="330"/>
      <c r="EG69" s="330"/>
      <c r="EH69" s="330"/>
      <c r="EI69" s="330"/>
      <c r="EJ69" s="330"/>
      <c r="EK69" s="330"/>
      <c r="EL69" s="330"/>
      <c r="EM69" s="330"/>
    </row>
    <row r="70" spans="1:143" s="35" customFormat="1" ht="66.75" customHeight="1">
      <c r="A70" s="142" t="s">
        <v>729</v>
      </c>
      <c r="B70" s="143" t="s">
        <v>76</v>
      </c>
      <c r="C70" s="144" t="s">
        <v>611</v>
      </c>
      <c r="D70" s="144" t="s">
        <v>612</v>
      </c>
      <c r="E70" s="161" t="s">
        <v>730</v>
      </c>
      <c r="F70" s="162">
        <v>1.31</v>
      </c>
      <c r="G70" s="162" t="s">
        <v>98</v>
      </c>
      <c r="H70" s="162" t="s">
        <v>702</v>
      </c>
      <c r="I70" s="162" t="s">
        <v>82</v>
      </c>
      <c r="J70" s="145" t="s">
        <v>703</v>
      </c>
      <c r="K70" s="145">
        <v>3115464700</v>
      </c>
      <c r="L70" s="449" t="s">
        <v>704</v>
      </c>
      <c r="M70" s="164">
        <v>42522</v>
      </c>
      <c r="N70" s="164">
        <v>43981</v>
      </c>
      <c r="O70" s="161" t="s">
        <v>731</v>
      </c>
      <c r="P70" s="161" t="s">
        <v>732</v>
      </c>
      <c r="Q70" s="219">
        <v>1</v>
      </c>
      <c r="R70" s="219">
        <v>1</v>
      </c>
      <c r="S70" s="219">
        <v>1</v>
      </c>
      <c r="T70" s="219">
        <v>1</v>
      </c>
      <c r="U70" s="219">
        <f>+Q70</f>
        <v>1</v>
      </c>
      <c r="V70" s="166">
        <v>1</v>
      </c>
      <c r="W70" s="78" t="s">
        <v>733</v>
      </c>
      <c r="X70" s="78" t="s">
        <v>733</v>
      </c>
      <c r="Y70" s="72">
        <v>1</v>
      </c>
      <c r="Z70" s="166">
        <v>1</v>
      </c>
      <c r="AA70" s="148">
        <v>1.07</v>
      </c>
      <c r="AB70" s="148">
        <v>1.07</v>
      </c>
      <c r="AC70" s="161" t="s">
        <v>723</v>
      </c>
      <c r="AD70" s="161" t="s">
        <v>707</v>
      </c>
      <c r="AE70" s="161" t="s">
        <v>708</v>
      </c>
      <c r="AF70" s="162">
        <v>971</v>
      </c>
      <c r="AG70" s="161" t="s">
        <v>709</v>
      </c>
      <c r="AH70" s="220" t="s">
        <v>734</v>
      </c>
      <c r="AI70" s="447">
        <v>7371797207.0238094</v>
      </c>
      <c r="AJ70" s="166">
        <v>1</v>
      </c>
      <c r="AK70" s="447">
        <v>6496816885.1132507</v>
      </c>
      <c r="AL70" s="452" t="s">
        <v>735</v>
      </c>
      <c r="AM70" s="186">
        <v>0.02</v>
      </c>
      <c r="AN70" s="170">
        <v>44013</v>
      </c>
      <c r="AO70" s="147">
        <v>44196</v>
      </c>
      <c r="AP70" s="179" t="s">
        <v>736</v>
      </c>
      <c r="AQ70" s="153" t="s">
        <v>737</v>
      </c>
      <c r="AR70" s="283">
        <v>1</v>
      </c>
      <c r="AS70" s="379">
        <v>1</v>
      </c>
      <c r="AT70" s="197">
        <f>AS70/AR70</f>
        <v>1</v>
      </c>
      <c r="AU70" s="173" t="s">
        <v>245</v>
      </c>
      <c r="AV70" s="173" t="s">
        <v>714</v>
      </c>
      <c r="AW70" s="173" t="s">
        <v>114</v>
      </c>
      <c r="AX70" s="174" t="s">
        <v>715</v>
      </c>
      <c r="AY70" s="175">
        <v>7720</v>
      </c>
      <c r="AZ70" s="173" t="s">
        <v>716</v>
      </c>
      <c r="BA70" s="173" t="s">
        <v>735</v>
      </c>
      <c r="BB70" s="453">
        <v>685730000</v>
      </c>
      <c r="BC70" s="454">
        <v>1</v>
      </c>
      <c r="BD70" s="305">
        <v>408138625</v>
      </c>
      <c r="BE70" s="659" t="s">
        <v>1792</v>
      </c>
      <c r="BF70" s="455" t="s">
        <v>728</v>
      </c>
      <c r="BG70" s="330"/>
      <c r="BH70" s="330"/>
      <c r="BI70" s="330"/>
      <c r="BJ70" s="330"/>
      <c r="BK70" s="330"/>
      <c r="BL70" s="330"/>
      <c r="BM70" s="330"/>
      <c r="BN70" s="330"/>
      <c r="BO70" s="330"/>
      <c r="BP70" s="330"/>
      <c r="BQ70" s="330"/>
      <c r="BR70" s="330"/>
      <c r="BS70" s="330"/>
      <c r="BT70" s="330"/>
      <c r="BU70" s="330"/>
      <c r="BV70" s="330"/>
      <c r="BW70" s="330"/>
      <c r="BX70" s="330"/>
      <c r="BY70" s="330"/>
      <c r="BZ70" s="330"/>
      <c r="CA70" s="330"/>
      <c r="CB70" s="330"/>
      <c r="CC70" s="330"/>
      <c r="CD70" s="330"/>
      <c r="CE70" s="330"/>
      <c r="CF70" s="330"/>
      <c r="CG70" s="330"/>
      <c r="CH70" s="330"/>
      <c r="CI70" s="330"/>
      <c r="CJ70" s="330"/>
      <c r="CK70" s="330"/>
      <c r="CL70" s="330"/>
      <c r="CM70" s="330"/>
      <c r="CN70" s="330"/>
      <c r="CO70" s="330"/>
      <c r="CP70" s="330"/>
      <c r="CQ70" s="330"/>
      <c r="CR70" s="330"/>
      <c r="CS70" s="330"/>
      <c r="CT70" s="330"/>
      <c r="CU70" s="330"/>
      <c r="CV70" s="330"/>
      <c r="CW70" s="330"/>
      <c r="CX70" s="330"/>
      <c r="CY70" s="330"/>
      <c r="CZ70" s="330"/>
      <c r="DA70" s="330"/>
      <c r="DB70" s="330"/>
      <c r="DC70" s="330"/>
      <c r="DD70" s="330"/>
      <c r="DE70" s="330"/>
      <c r="DF70" s="330"/>
      <c r="DG70" s="330"/>
      <c r="DH70" s="330"/>
      <c r="DI70" s="330"/>
      <c r="DJ70" s="330"/>
      <c r="DK70" s="330"/>
      <c r="DL70" s="330"/>
      <c r="DM70" s="330"/>
      <c r="DN70" s="330"/>
      <c r="DO70" s="330"/>
      <c r="DP70" s="330"/>
      <c r="DQ70" s="330"/>
      <c r="DR70" s="330"/>
      <c r="DS70" s="330"/>
      <c r="DT70" s="330"/>
      <c r="DU70" s="330"/>
      <c r="DV70" s="330"/>
      <c r="DW70" s="330"/>
      <c r="DX70" s="330"/>
      <c r="DY70" s="330"/>
      <c r="DZ70" s="330"/>
      <c r="EA70" s="330"/>
      <c r="EB70" s="330"/>
      <c r="EC70" s="330"/>
      <c r="ED70" s="330"/>
      <c r="EE70" s="330"/>
      <c r="EF70" s="330"/>
      <c r="EG70" s="330"/>
      <c r="EH70" s="330"/>
      <c r="EI70" s="330"/>
      <c r="EJ70" s="330"/>
      <c r="EK70" s="330"/>
      <c r="EL70" s="330"/>
      <c r="EM70" s="330"/>
    </row>
    <row r="71" spans="1:143" s="35" customFormat="1" ht="60" customHeight="1">
      <c r="A71" s="142" t="s">
        <v>738</v>
      </c>
      <c r="B71" s="143" t="s">
        <v>76</v>
      </c>
      <c r="C71" s="144" t="s">
        <v>611</v>
      </c>
      <c r="D71" s="144" t="s">
        <v>612</v>
      </c>
      <c r="E71" s="161" t="s">
        <v>739</v>
      </c>
      <c r="F71" s="162">
        <v>1.31</v>
      </c>
      <c r="G71" s="162" t="s">
        <v>98</v>
      </c>
      <c r="H71" s="162" t="s">
        <v>702</v>
      </c>
      <c r="I71" s="162" t="s">
        <v>82</v>
      </c>
      <c r="J71" s="145" t="s">
        <v>703</v>
      </c>
      <c r="K71" s="145">
        <v>3115464700</v>
      </c>
      <c r="L71" s="449" t="s">
        <v>704</v>
      </c>
      <c r="M71" s="164">
        <v>42522</v>
      </c>
      <c r="N71" s="164">
        <v>43981</v>
      </c>
      <c r="O71" s="161" t="s">
        <v>740</v>
      </c>
      <c r="P71" s="161" t="s">
        <v>741</v>
      </c>
      <c r="Q71" s="450">
        <v>5847</v>
      </c>
      <c r="R71" s="450">
        <v>7497</v>
      </c>
      <c r="S71" s="450">
        <v>9060</v>
      </c>
      <c r="T71" s="450">
        <v>9060</v>
      </c>
      <c r="U71" s="450">
        <f>+Q71</f>
        <v>5847</v>
      </c>
      <c r="V71" s="166">
        <v>1</v>
      </c>
      <c r="W71" s="78">
        <v>7530</v>
      </c>
      <c r="X71" s="152">
        <v>1.004</v>
      </c>
      <c r="Y71" s="77">
        <v>8338</v>
      </c>
      <c r="Z71" s="166">
        <v>0.92</v>
      </c>
      <c r="AA71" s="87">
        <v>9405</v>
      </c>
      <c r="AB71" s="451" t="s">
        <v>742</v>
      </c>
      <c r="AC71" s="161" t="s">
        <v>743</v>
      </c>
      <c r="AD71" s="161" t="s">
        <v>744</v>
      </c>
      <c r="AE71" s="161" t="s">
        <v>745</v>
      </c>
      <c r="AF71" s="162">
        <v>1104</v>
      </c>
      <c r="AG71" s="161" t="s">
        <v>746</v>
      </c>
      <c r="AH71" s="165" t="s">
        <v>747</v>
      </c>
      <c r="AI71" s="447">
        <v>149603790367</v>
      </c>
      <c r="AJ71" s="166">
        <v>1</v>
      </c>
      <c r="AK71" s="447">
        <v>116289518263</v>
      </c>
      <c r="AL71" s="457" t="s">
        <v>748</v>
      </c>
      <c r="AM71" s="152">
        <v>0.02</v>
      </c>
      <c r="AN71" s="170">
        <v>44013</v>
      </c>
      <c r="AO71" s="275">
        <v>44196</v>
      </c>
      <c r="AP71" s="162" t="s">
        <v>749</v>
      </c>
      <c r="AQ71" s="153" t="s">
        <v>750</v>
      </c>
      <c r="AR71" s="179">
        <v>300</v>
      </c>
      <c r="AS71" s="458">
        <v>385</v>
      </c>
      <c r="AT71" s="459" t="s">
        <v>751</v>
      </c>
      <c r="AU71" s="173" t="s">
        <v>245</v>
      </c>
      <c r="AV71" s="173" t="s">
        <v>752</v>
      </c>
      <c r="AW71" s="173" t="s">
        <v>680</v>
      </c>
      <c r="AX71" s="174" t="s">
        <v>753</v>
      </c>
      <c r="AY71" s="175">
        <v>7726</v>
      </c>
      <c r="AZ71" s="173" t="s">
        <v>754</v>
      </c>
      <c r="BA71" s="173" t="s">
        <v>755</v>
      </c>
      <c r="BB71" s="453">
        <v>21534013778</v>
      </c>
      <c r="BC71" s="454">
        <v>1</v>
      </c>
      <c r="BD71" s="305">
        <v>9748109294</v>
      </c>
      <c r="BE71" s="659" t="s">
        <v>1793</v>
      </c>
      <c r="BF71" s="455" t="s">
        <v>728</v>
      </c>
      <c r="BG71" s="330"/>
      <c r="BH71" s="330"/>
      <c r="BI71" s="330"/>
      <c r="BJ71" s="330"/>
      <c r="BK71" s="330"/>
      <c r="BL71" s="330"/>
      <c r="BM71" s="330"/>
      <c r="BN71" s="330"/>
      <c r="BO71" s="330"/>
      <c r="BP71" s="330"/>
      <c r="BQ71" s="330"/>
      <c r="BR71" s="330"/>
      <c r="BS71" s="330"/>
      <c r="BT71" s="330"/>
      <c r="BU71" s="330"/>
      <c r="BV71" s="330"/>
      <c r="BW71" s="330"/>
      <c r="BX71" s="330"/>
      <c r="BY71" s="330"/>
      <c r="BZ71" s="330"/>
      <c r="CA71" s="330"/>
      <c r="CB71" s="330"/>
      <c r="CC71" s="330"/>
      <c r="CD71" s="330"/>
      <c r="CE71" s="330"/>
      <c r="CF71" s="330"/>
      <c r="CG71" s="330"/>
      <c r="CH71" s="330"/>
      <c r="CI71" s="330"/>
      <c r="CJ71" s="330"/>
      <c r="CK71" s="330"/>
      <c r="CL71" s="330"/>
      <c r="CM71" s="330"/>
      <c r="CN71" s="330"/>
      <c r="CO71" s="330"/>
      <c r="CP71" s="330"/>
      <c r="CQ71" s="330"/>
      <c r="CR71" s="330"/>
      <c r="CS71" s="330"/>
      <c r="CT71" s="330"/>
      <c r="CU71" s="330"/>
      <c r="CV71" s="330"/>
      <c r="CW71" s="330"/>
      <c r="CX71" s="330"/>
      <c r="CY71" s="330"/>
      <c r="CZ71" s="330"/>
      <c r="DA71" s="330"/>
      <c r="DB71" s="330"/>
      <c r="DC71" s="330"/>
      <c r="DD71" s="330"/>
      <c r="DE71" s="330"/>
      <c r="DF71" s="330"/>
      <c r="DG71" s="330"/>
      <c r="DH71" s="330"/>
      <c r="DI71" s="330"/>
      <c r="DJ71" s="330"/>
      <c r="DK71" s="330"/>
      <c r="DL71" s="330"/>
      <c r="DM71" s="330"/>
      <c r="DN71" s="330"/>
      <c r="DO71" s="330"/>
      <c r="DP71" s="330"/>
      <c r="DQ71" s="330"/>
      <c r="DR71" s="330"/>
      <c r="DS71" s="330"/>
      <c r="DT71" s="330"/>
      <c r="DU71" s="330"/>
      <c r="DV71" s="330"/>
      <c r="DW71" s="330"/>
      <c r="DX71" s="330"/>
      <c r="DY71" s="330"/>
      <c r="DZ71" s="330"/>
      <c r="EA71" s="330"/>
      <c r="EB71" s="330"/>
      <c r="EC71" s="330"/>
      <c r="ED71" s="330"/>
      <c r="EE71" s="330"/>
      <c r="EF71" s="330"/>
      <c r="EG71" s="330"/>
      <c r="EH71" s="330"/>
      <c r="EI71" s="330"/>
      <c r="EJ71" s="330"/>
      <c r="EK71" s="330"/>
      <c r="EL71" s="330"/>
      <c r="EM71" s="330"/>
    </row>
    <row r="72" spans="1:143" s="35" customFormat="1" ht="42.75" customHeight="1">
      <c r="A72" s="142" t="s">
        <v>756</v>
      </c>
      <c r="B72" s="143" t="s">
        <v>76</v>
      </c>
      <c r="C72" s="144" t="s">
        <v>611</v>
      </c>
      <c r="D72" s="144" t="s">
        <v>612</v>
      </c>
      <c r="E72" s="161" t="s">
        <v>757</v>
      </c>
      <c r="F72" s="162">
        <v>1.31</v>
      </c>
      <c r="G72" s="162" t="s">
        <v>98</v>
      </c>
      <c r="H72" s="162" t="s">
        <v>702</v>
      </c>
      <c r="I72" s="162" t="s">
        <v>82</v>
      </c>
      <c r="J72" s="145" t="s">
        <v>703</v>
      </c>
      <c r="K72" s="145">
        <v>3115464700</v>
      </c>
      <c r="L72" s="449" t="s">
        <v>704</v>
      </c>
      <c r="M72" s="164">
        <v>42522</v>
      </c>
      <c r="N72" s="164">
        <v>43981</v>
      </c>
      <c r="O72" s="161" t="s">
        <v>758</v>
      </c>
      <c r="P72" s="161" t="s">
        <v>759</v>
      </c>
      <c r="Q72" s="450">
        <v>211</v>
      </c>
      <c r="R72" s="450">
        <v>261</v>
      </c>
      <c r="S72" s="450">
        <v>306</v>
      </c>
      <c r="T72" s="450">
        <v>306</v>
      </c>
      <c r="U72" s="450">
        <f>+Q72</f>
        <v>211</v>
      </c>
      <c r="V72" s="166">
        <v>1</v>
      </c>
      <c r="W72" s="78">
        <v>253</v>
      </c>
      <c r="X72" s="166">
        <v>0.96899999999999997</v>
      </c>
      <c r="Y72" s="77">
        <v>283</v>
      </c>
      <c r="Z72" s="166">
        <v>0.92</v>
      </c>
      <c r="AA72" s="87">
        <v>339</v>
      </c>
      <c r="AB72" s="451">
        <v>1.1077999999999999</v>
      </c>
      <c r="AC72" s="161" t="s">
        <v>760</v>
      </c>
      <c r="AD72" s="161" t="s">
        <v>744</v>
      </c>
      <c r="AE72" s="161" t="s">
        <v>745</v>
      </c>
      <c r="AF72" s="162">
        <v>1104</v>
      </c>
      <c r="AG72" s="161" t="s">
        <v>746</v>
      </c>
      <c r="AH72" s="165" t="s">
        <v>761</v>
      </c>
      <c r="AI72" s="447">
        <v>4467170000</v>
      </c>
      <c r="AJ72" s="166">
        <v>1</v>
      </c>
      <c r="AK72" s="447">
        <v>3856453068</v>
      </c>
      <c r="AL72" s="179" t="s">
        <v>87</v>
      </c>
      <c r="AM72" s="152">
        <v>0</v>
      </c>
      <c r="AN72" s="179" t="s">
        <v>87</v>
      </c>
      <c r="AO72" s="179" t="s">
        <v>87</v>
      </c>
      <c r="AP72" s="179" t="s">
        <v>87</v>
      </c>
      <c r="AQ72" s="179" t="s">
        <v>87</v>
      </c>
      <c r="AR72" s="179" t="s">
        <v>87</v>
      </c>
      <c r="AS72" s="179" t="s">
        <v>87</v>
      </c>
      <c r="AT72" s="179" t="s">
        <v>87</v>
      </c>
      <c r="AU72" s="173" t="s">
        <v>87</v>
      </c>
      <c r="AV72" s="173" t="s">
        <v>87</v>
      </c>
      <c r="AW72" s="173" t="s">
        <v>87</v>
      </c>
      <c r="AX72" s="173" t="s">
        <v>87</v>
      </c>
      <c r="AY72" s="179" t="s">
        <v>87</v>
      </c>
      <c r="AZ72" s="173" t="s">
        <v>87</v>
      </c>
      <c r="BA72" s="173" t="s">
        <v>87</v>
      </c>
      <c r="BB72" s="231" t="s">
        <v>87</v>
      </c>
      <c r="BC72" s="231" t="s">
        <v>87</v>
      </c>
      <c r="BD72" s="231" t="s">
        <v>87</v>
      </c>
      <c r="BE72" s="442" t="s">
        <v>87</v>
      </c>
      <c r="BF72" s="269" t="s">
        <v>87</v>
      </c>
      <c r="BG72" s="330"/>
      <c r="BH72" s="330"/>
      <c r="BI72" s="330"/>
      <c r="BJ72" s="330"/>
      <c r="BK72" s="330"/>
      <c r="BL72" s="330"/>
      <c r="BM72" s="330"/>
      <c r="BN72" s="330"/>
      <c r="BO72" s="330"/>
      <c r="BP72" s="330"/>
      <c r="BQ72" s="330"/>
      <c r="BR72" s="330"/>
      <c r="BS72" s="330"/>
      <c r="BT72" s="330"/>
      <c r="BU72" s="330"/>
      <c r="BV72" s="330"/>
      <c r="BW72" s="330"/>
      <c r="BX72" s="330"/>
      <c r="BY72" s="330"/>
      <c r="BZ72" s="330"/>
      <c r="CA72" s="330"/>
      <c r="CB72" s="330"/>
      <c r="CC72" s="330"/>
      <c r="CD72" s="330"/>
      <c r="CE72" s="330"/>
      <c r="CF72" s="330"/>
      <c r="CG72" s="330"/>
      <c r="CH72" s="330"/>
      <c r="CI72" s="330"/>
      <c r="CJ72" s="330"/>
      <c r="CK72" s="330"/>
      <c r="CL72" s="330"/>
      <c r="CM72" s="330"/>
      <c r="CN72" s="330"/>
      <c r="CO72" s="330"/>
      <c r="CP72" s="330"/>
      <c r="CQ72" s="330"/>
      <c r="CR72" s="330"/>
      <c r="CS72" s="330"/>
      <c r="CT72" s="330"/>
      <c r="CU72" s="330"/>
      <c r="CV72" s="330"/>
      <c r="CW72" s="330"/>
      <c r="CX72" s="330"/>
      <c r="CY72" s="330"/>
      <c r="CZ72" s="330"/>
      <c r="DA72" s="330"/>
      <c r="DB72" s="330"/>
      <c r="DC72" s="330"/>
      <c r="DD72" s="330"/>
      <c r="DE72" s="330"/>
      <c r="DF72" s="330"/>
      <c r="DG72" s="330"/>
      <c r="DH72" s="330"/>
      <c r="DI72" s="330"/>
      <c r="DJ72" s="330"/>
      <c r="DK72" s="330"/>
      <c r="DL72" s="330"/>
      <c r="DM72" s="330"/>
      <c r="DN72" s="330"/>
      <c r="DO72" s="330"/>
      <c r="DP72" s="330"/>
      <c r="DQ72" s="330"/>
      <c r="DR72" s="330"/>
      <c r="DS72" s="330"/>
      <c r="DT72" s="330"/>
      <c r="DU72" s="330"/>
      <c r="DV72" s="330"/>
      <c r="DW72" s="330"/>
      <c r="DX72" s="330"/>
      <c r="DY72" s="330"/>
      <c r="DZ72" s="330"/>
      <c r="EA72" s="330"/>
      <c r="EB72" s="330"/>
      <c r="EC72" s="330"/>
      <c r="ED72" s="330"/>
      <c r="EE72" s="330"/>
      <c r="EF72" s="330"/>
      <c r="EG72" s="330"/>
      <c r="EH72" s="330"/>
      <c r="EI72" s="330"/>
      <c r="EJ72" s="330"/>
      <c r="EK72" s="330"/>
      <c r="EL72" s="330"/>
      <c r="EM72" s="330"/>
    </row>
    <row r="73" spans="1:143" s="35" customFormat="1" ht="60" customHeight="1">
      <c r="A73" s="142" t="s">
        <v>762</v>
      </c>
      <c r="B73" s="332" t="s">
        <v>763</v>
      </c>
      <c r="C73" s="333" t="s">
        <v>764</v>
      </c>
      <c r="D73" s="333" t="s">
        <v>765</v>
      </c>
      <c r="E73" s="343" t="s">
        <v>766</v>
      </c>
      <c r="F73" s="162">
        <v>0.91</v>
      </c>
      <c r="G73" s="335" t="s">
        <v>767</v>
      </c>
      <c r="H73" s="335" t="s">
        <v>768</v>
      </c>
      <c r="I73" s="335" t="s">
        <v>82</v>
      </c>
      <c r="J73" s="342" t="s">
        <v>769</v>
      </c>
      <c r="K73" s="460" t="s">
        <v>770</v>
      </c>
      <c r="L73" s="145">
        <v>3167443045</v>
      </c>
      <c r="M73" s="355">
        <v>42522</v>
      </c>
      <c r="N73" s="355">
        <v>43981</v>
      </c>
      <c r="O73" s="402" t="s">
        <v>771</v>
      </c>
      <c r="P73" s="402" t="s">
        <v>772</v>
      </c>
      <c r="Q73" s="341">
        <v>1</v>
      </c>
      <c r="R73" s="341">
        <v>1</v>
      </c>
      <c r="S73" s="341">
        <v>1</v>
      </c>
      <c r="T73" s="341">
        <v>1</v>
      </c>
      <c r="U73" s="341">
        <v>1</v>
      </c>
      <c r="V73" s="341">
        <v>1</v>
      </c>
      <c r="W73" s="341">
        <v>1</v>
      </c>
      <c r="X73" s="341">
        <v>1</v>
      </c>
      <c r="Y73" s="341">
        <v>1</v>
      </c>
      <c r="Z73" s="341">
        <v>1</v>
      </c>
      <c r="AA73" s="461">
        <v>1</v>
      </c>
      <c r="AB73" s="461">
        <v>1</v>
      </c>
      <c r="AC73" s="402" t="s">
        <v>773</v>
      </c>
      <c r="AD73" s="402" t="s">
        <v>774</v>
      </c>
      <c r="AE73" s="402"/>
      <c r="AF73" s="335">
        <v>1184</v>
      </c>
      <c r="AG73" s="402" t="s">
        <v>775</v>
      </c>
      <c r="AH73" s="343" t="s">
        <v>776</v>
      </c>
      <c r="AI73" s="447">
        <v>2517253506</v>
      </c>
      <c r="AJ73" s="166">
        <v>1</v>
      </c>
      <c r="AK73" s="447">
        <v>2517253506</v>
      </c>
      <c r="AL73" s="462" t="s">
        <v>777</v>
      </c>
      <c r="AM73" s="152">
        <v>1.4999999999999999E-2</v>
      </c>
      <c r="AN73" s="275">
        <v>44013</v>
      </c>
      <c r="AO73" s="275">
        <v>44196</v>
      </c>
      <c r="AP73" s="378" t="s">
        <v>778</v>
      </c>
      <c r="AQ73" s="463" t="s">
        <v>779</v>
      </c>
      <c r="AR73" s="378">
        <v>0.95</v>
      </c>
      <c r="AS73" s="646">
        <v>1</v>
      </c>
      <c r="AT73" s="197">
        <f t="shared" ref="AT73:AT79" si="6">AS73/AR73</f>
        <v>1.0526315789473684</v>
      </c>
      <c r="AU73" s="254" t="s">
        <v>482</v>
      </c>
      <c r="AV73" s="254" t="s">
        <v>780</v>
      </c>
      <c r="AW73" s="254" t="s">
        <v>781</v>
      </c>
      <c r="AX73" s="254" t="s">
        <v>782</v>
      </c>
      <c r="AY73" s="318">
        <v>7822</v>
      </c>
      <c r="AZ73" s="254" t="s">
        <v>783</v>
      </c>
      <c r="BA73" s="254" t="s">
        <v>782</v>
      </c>
      <c r="BB73" s="464" t="s">
        <v>784</v>
      </c>
      <c r="BC73" s="320" t="s">
        <v>784</v>
      </c>
      <c r="BD73" s="347" t="s">
        <v>785</v>
      </c>
      <c r="BE73" s="465" t="s">
        <v>786</v>
      </c>
      <c r="BF73" s="466" t="s">
        <v>787</v>
      </c>
      <c r="BG73" s="330"/>
      <c r="BH73" s="330"/>
      <c r="BI73" s="330"/>
      <c r="BJ73" s="330"/>
      <c r="BK73" s="330"/>
      <c r="BL73" s="330"/>
      <c r="BM73" s="330"/>
      <c r="BN73" s="330"/>
      <c r="BO73" s="330"/>
      <c r="BP73" s="330"/>
      <c r="BQ73" s="330"/>
      <c r="BR73" s="330"/>
      <c r="BS73" s="330"/>
      <c r="BT73" s="330"/>
      <c r="BU73" s="330"/>
      <c r="BV73" s="330"/>
      <c r="BW73" s="330"/>
      <c r="BX73" s="330"/>
      <c r="BY73" s="330"/>
      <c r="BZ73" s="330"/>
      <c r="CA73" s="330"/>
      <c r="CB73" s="330"/>
      <c r="CC73" s="330"/>
      <c r="CD73" s="330"/>
      <c r="CE73" s="330"/>
      <c r="CF73" s="330"/>
      <c r="CG73" s="330"/>
      <c r="CH73" s="330"/>
      <c r="CI73" s="330"/>
      <c r="CJ73" s="330"/>
      <c r="CK73" s="330"/>
      <c r="CL73" s="330"/>
      <c r="CM73" s="330"/>
      <c r="CN73" s="330"/>
      <c r="CO73" s="330"/>
      <c r="CP73" s="330"/>
      <c r="CQ73" s="330"/>
      <c r="CR73" s="330"/>
      <c r="CS73" s="330"/>
      <c r="CT73" s="330"/>
      <c r="CU73" s="330"/>
      <c r="CV73" s="330"/>
      <c r="CW73" s="330"/>
      <c r="CX73" s="330"/>
      <c r="CY73" s="330"/>
      <c r="CZ73" s="330"/>
      <c r="DA73" s="330"/>
      <c r="DB73" s="330"/>
      <c r="DC73" s="330"/>
      <c r="DD73" s="330"/>
      <c r="DE73" s="330"/>
      <c r="DF73" s="330"/>
      <c r="DG73" s="330"/>
      <c r="DH73" s="330"/>
      <c r="DI73" s="330"/>
      <c r="DJ73" s="330"/>
      <c r="DK73" s="330"/>
      <c r="DL73" s="330"/>
      <c r="DM73" s="330"/>
      <c r="DN73" s="330"/>
      <c r="DO73" s="330"/>
      <c r="DP73" s="330"/>
      <c r="DQ73" s="330"/>
      <c r="DR73" s="330"/>
      <c r="DS73" s="330"/>
      <c r="DT73" s="330"/>
      <c r="DU73" s="330"/>
      <c r="DV73" s="330"/>
      <c r="DW73" s="330"/>
      <c r="DX73" s="330"/>
      <c r="DY73" s="330"/>
      <c r="DZ73" s="330"/>
      <c r="EA73" s="330"/>
      <c r="EB73" s="330"/>
      <c r="EC73" s="330"/>
      <c r="ED73" s="330"/>
      <c r="EE73" s="330"/>
      <c r="EF73" s="330"/>
      <c r="EG73" s="330"/>
      <c r="EH73" s="330"/>
      <c r="EI73" s="330"/>
      <c r="EJ73" s="330"/>
      <c r="EK73" s="330"/>
      <c r="EL73" s="330"/>
      <c r="EM73" s="330"/>
    </row>
    <row r="74" spans="1:143" s="66" customFormat="1" ht="60" customHeight="1">
      <c r="A74" s="159" t="s">
        <v>788</v>
      </c>
      <c r="B74" s="160" t="s">
        <v>763</v>
      </c>
      <c r="C74" s="161" t="s">
        <v>789</v>
      </c>
      <c r="D74" s="161" t="s">
        <v>790</v>
      </c>
      <c r="E74" s="165" t="s">
        <v>791</v>
      </c>
      <c r="F74" s="162">
        <v>0.69</v>
      </c>
      <c r="G74" s="162" t="s">
        <v>98</v>
      </c>
      <c r="H74" s="162" t="s">
        <v>99</v>
      </c>
      <c r="I74" s="162" t="s">
        <v>82</v>
      </c>
      <c r="J74" s="162" t="s">
        <v>100</v>
      </c>
      <c r="K74" s="162">
        <v>3159286978</v>
      </c>
      <c r="L74" s="163" t="s">
        <v>101</v>
      </c>
      <c r="M74" s="164">
        <v>43101</v>
      </c>
      <c r="N74" s="164">
        <v>43981</v>
      </c>
      <c r="O74" s="165" t="s">
        <v>792</v>
      </c>
      <c r="P74" s="165" t="s">
        <v>793</v>
      </c>
      <c r="Q74" s="162" t="s">
        <v>104</v>
      </c>
      <c r="R74" s="166">
        <v>1</v>
      </c>
      <c r="S74" s="166">
        <v>1</v>
      </c>
      <c r="T74" s="166">
        <v>1</v>
      </c>
      <c r="U74" s="165" t="s">
        <v>87</v>
      </c>
      <c r="V74" s="165" t="s">
        <v>87</v>
      </c>
      <c r="W74" s="166">
        <v>1</v>
      </c>
      <c r="X74" s="166">
        <v>1</v>
      </c>
      <c r="Y74" s="166">
        <v>1</v>
      </c>
      <c r="Z74" s="166">
        <v>1</v>
      </c>
      <c r="AA74" s="148">
        <v>1</v>
      </c>
      <c r="AB74" s="148">
        <v>1</v>
      </c>
      <c r="AC74" s="161" t="s">
        <v>105</v>
      </c>
      <c r="AD74" s="161" t="s">
        <v>106</v>
      </c>
      <c r="AE74" s="161"/>
      <c r="AF74" s="162">
        <v>1108</v>
      </c>
      <c r="AG74" s="162" t="s">
        <v>107</v>
      </c>
      <c r="AH74" s="165" t="s">
        <v>108</v>
      </c>
      <c r="AI74" s="194">
        <v>60787329290</v>
      </c>
      <c r="AJ74" s="162" t="s">
        <v>104</v>
      </c>
      <c r="AK74" s="162" t="s">
        <v>104</v>
      </c>
      <c r="AL74" s="215" t="s">
        <v>794</v>
      </c>
      <c r="AM74" s="152">
        <v>0.02</v>
      </c>
      <c r="AN74" s="170">
        <v>43983</v>
      </c>
      <c r="AO74" s="170">
        <v>44196</v>
      </c>
      <c r="AP74" s="162" t="s">
        <v>795</v>
      </c>
      <c r="AQ74" s="153" t="s">
        <v>796</v>
      </c>
      <c r="AR74" s="283">
        <v>1</v>
      </c>
      <c r="AS74" s="378">
        <v>0.88</v>
      </c>
      <c r="AT74" s="197">
        <f t="shared" si="6"/>
        <v>0.88</v>
      </c>
      <c r="AU74" s="173" t="s">
        <v>797</v>
      </c>
      <c r="AV74" s="173" t="s">
        <v>113</v>
      </c>
      <c r="AW74" s="173" t="s">
        <v>114</v>
      </c>
      <c r="AX74" s="174" t="s">
        <v>115</v>
      </c>
      <c r="AY74" s="175">
        <v>7757</v>
      </c>
      <c r="AZ74" s="173" t="s">
        <v>116</v>
      </c>
      <c r="BA74" s="173" t="s">
        <v>798</v>
      </c>
      <c r="BB74" s="467">
        <v>15572859762</v>
      </c>
      <c r="BC74" s="155" t="s">
        <v>87</v>
      </c>
      <c r="BD74" s="658" t="s">
        <v>1789</v>
      </c>
      <c r="BE74" s="604" t="s">
        <v>799</v>
      </c>
      <c r="BF74" s="601" t="s">
        <v>1765</v>
      </c>
      <c r="BG74" s="307"/>
      <c r="BH74" s="307"/>
      <c r="BI74" s="307"/>
      <c r="BJ74" s="307"/>
      <c r="BK74" s="307"/>
      <c r="BL74" s="307"/>
      <c r="BM74" s="307"/>
      <c r="BN74" s="307"/>
      <c r="BO74" s="307"/>
      <c r="BP74" s="307"/>
      <c r="BQ74" s="307"/>
      <c r="BR74" s="307"/>
      <c r="BS74" s="307"/>
      <c r="BT74" s="307"/>
      <c r="BU74" s="307"/>
      <c r="BV74" s="307"/>
      <c r="BW74" s="307"/>
      <c r="BX74" s="307"/>
      <c r="BY74" s="307"/>
      <c r="BZ74" s="307"/>
      <c r="CA74" s="307"/>
      <c r="CB74" s="307"/>
      <c r="CC74" s="307"/>
      <c r="CD74" s="307"/>
      <c r="CE74" s="307"/>
      <c r="CF74" s="307"/>
      <c r="CG74" s="307"/>
      <c r="CH74" s="307"/>
      <c r="CI74" s="307"/>
      <c r="CJ74" s="307"/>
      <c r="CK74" s="307"/>
      <c r="CL74" s="307"/>
      <c r="CM74" s="307"/>
      <c r="CN74" s="307"/>
      <c r="CO74" s="307"/>
      <c r="CP74" s="307"/>
      <c r="CQ74" s="307"/>
      <c r="CR74" s="307"/>
      <c r="CS74" s="307"/>
      <c r="CT74" s="307"/>
      <c r="CU74" s="307"/>
      <c r="CV74" s="307"/>
      <c r="CW74" s="307"/>
      <c r="CX74" s="307"/>
      <c r="CY74" s="307"/>
      <c r="CZ74" s="307"/>
      <c r="DA74" s="307"/>
      <c r="DB74" s="307"/>
      <c r="DC74" s="307"/>
      <c r="DD74" s="307"/>
      <c r="DE74" s="307"/>
      <c r="DF74" s="307"/>
      <c r="DG74" s="307"/>
      <c r="DH74" s="307"/>
      <c r="DI74" s="307"/>
      <c r="DJ74" s="307"/>
      <c r="DK74" s="307"/>
      <c r="DL74" s="307"/>
      <c r="DM74" s="307"/>
      <c r="DN74" s="307"/>
      <c r="DO74" s="307"/>
      <c r="DP74" s="307"/>
      <c r="DQ74" s="307"/>
      <c r="DR74" s="307"/>
      <c r="DS74" s="307"/>
      <c r="DT74" s="307"/>
      <c r="DU74" s="307"/>
      <c r="DV74" s="307"/>
      <c r="DW74" s="307"/>
      <c r="DX74" s="307"/>
      <c r="DY74" s="307"/>
      <c r="DZ74" s="307"/>
      <c r="EA74" s="307"/>
      <c r="EB74" s="307"/>
      <c r="EC74" s="307"/>
      <c r="ED74" s="307"/>
      <c r="EE74" s="307"/>
      <c r="EF74" s="307"/>
      <c r="EG74" s="307"/>
      <c r="EH74" s="307"/>
      <c r="EI74" s="307"/>
      <c r="EJ74" s="307"/>
      <c r="EK74" s="307"/>
      <c r="EL74" s="307"/>
      <c r="EM74" s="307"/>
    </row>
    <row r="75" spans="1:143" s="35" customFormat="1" ht="60" customHeight="1">
      <c r="A75" s="142" t="s">
        <v>800</v>
      </c>
      <c r="B75" s="332" t="s">
        <v>763</v>
      </c>
      <c r="C75" s="333" t="s">
        <v>801</v>
      </c>
      <c r="D75" s="333" t="s">
        <v>802</v>
      </c>
      <c r="E75" s="343" t="s">
        <v>803</v>
      </c>
      <c r="F75" s="162">
        <v>0.91</v>
      </c>
      <c r="G75" s="335" t="s">
        <v>767</v>
      </c>
      <c r="H75" s="335" t="s">
        <v>768</v>
      </c>
      <c r="I75" s="335" t="s">
        <v>82</v>
      </c>
      <c r="J75" s="342" t="s">
        <v>769</v>
      </c>
      <c r="K75" s="460" t="s">
        <v>770</v>
      </c>
      <c r="L75" s="145">
        <v>3167443045</v>
      </c>
      <c r="M75" s="355">
        <v>42522</v>
      </c>
      <c r="N75" s="355">
        <v>43981</v>
      </c>
      <c r="O75" s="343" t="s">
        <v>804</v>
      </c>
      <c r="P75" s="343" t="s">
        <v>805</v>
      </c>
      <c r="Q75" s="341">
        <v>1</v>
      </c>
      <c r="R75" s="341">
        <v>1</v>
      </c>
      <c r="S75" s="341">
        <v>1</v>
      </c>
      <c r="T75" s="341">
        <v>1</v>
      </c>
      <c r="U75" s="341">
        <v>1</v>
      </c>
      <c r="V75" s="469">
        <v>1</v>
      </c>
      <c r="W75" s="341">
        <v>1</v>
      </c>
      <c r="X75" s="341">
        <v>1</v>
      </c>
      <c r="Y75" s="341">
        <v>1</v>
      </c>
      <c r="Z75" s="341">
        <v>1</v>
      </c>
      <c r="AA75" s="461">
        <v>1</v>
      </c>
      <c r="AB75" s="461">
        <v>1</v>
      </c>
      <c r="AC75" s="343" t="s">
        <v>216</v>
      </c>
      <c r="AD75" s="343" t="s">
        <v>774</v>
      </c>
      <c r="AE75" s="343"/>
      <c r="AF75" s="335">
        <v>1186</v>
      </c>
      <c r="AG75" s="343" t="s">
        <v>806</v>
      </c>
      <c r="AH75" s="343" t="s">
        <v>807</v>
      </c>
      <c r="AI75" s="470">
        <v>25725906</v>
      </c>
      <c r="AJ75" s="471">
        <v>1</v>
      </c>
      <c r="AK75" s="472">
        <v>2666674</v>
      </c>
      <c r="AL75" s="254" t="s">
        <v>808</v>
      </c>
      <c r="AM75" s="186">
        <v>0.02</v>
      </c>
      <c r="AN75" s="275">
        <v>44136</v>
      </c>
      <c r="AO75" s="275">
        <v>44196</v>
      </c>
      <c r="AP75" s="378" t="s">
        <v>809</v>
      </c>
      <c r="AQ75" s="463" t="s">
        <v>810</v>
      </c>
      <c r="AR75" s="378">
        <v>0.1</v>
      </c>
      <c r="AS75" s="327">
        <v>0.1</v>
      </c>
      <c r="AT75" s="197">
        <f t="shared" si="6"/>
        <v>1</v>
      </c>
      <c r="AU75" s="153" t="s">
        <v>811</v>
      </c>
      <c r="AV75" s="153" t="s">
        <v>812</v>
      </c>
      <c r="AW75" s="153" t="s">
        <v>813</v>
      </c>
      <c r="AX75" s="150" t="s">
        <v>814</v>
      </c>
      <c r="AY75" s="318">
        <v>7828</v>
      </c>
      <c r="AZ75" s="254" t="s">
        <v>815</v>
      </c>
      <c r="BA75" s="254" t="s">
        <v>814</v>
      </c>
      <c r="BB75" s="467">
        <v>25730150557</v>
      </c>
      <c r="BC75" s="320" t="s">
        <v>784</v>
      </c>
      <c r="BD75" s="347" t="s">
        <v>785</v>
      </c>
      <c r="BE75" s="465" t="s">
        <v>816</v>
      </c>
      <c r="BF75" s="466" t="s">
        <v>817</v>
      </c>
      <c r="BG75" s="330"/>
      <c r="BH75" s="330"/>
      <c r="BI75" s="330"/>
      <c r="BJ75" s="330"/>
      <c r="BK75" s="330"/>
      <c r="BL75" s="330"/>
      <c r="BM75" s="330"/>
      <c r="BN75" s="330"/>
      <c r="BO75" s="330"/>
      <c r="BP75" s="330"/>
      <c r="BQ75" s="330"/>
      <c r="BR75" s="330"/>
      <c r="BS75" s="330"/>
      <c r="BT75" s="330"/>
      <c r="BU75" s="330"/>
      <c r="BV75" s="330"/>
      <c r="BW75" s="330"/>
      <c r="BX75" s="330"/>
      <c r="BY75" s="330"/>
      <c r="BZ75" s="330"/>
      <c r="CA75" s="330"/>
      <c r="CB75" s="330"/>
      <c r="CC75" s="330"/>
      <c r="CD75" s="330"/>
      <c r="CE75" s="330"/>
      <c r="CF75" s="330"/>
      <c r="CG75" s="330"/>
      <c r="CH75" s="330"/>
      <c r="CI75" s="330"/>
      <c r="CJ75" s="330"/>
      <c r="CK75" s="330"/>
      <c r="CL75" s="330"/>
      <c r="CM75" s="330"/>
      <c r="CN75" s="330"/>
      <c r="CO75" s="330"/>
      <c r="CP75" s="330"/>
      <c r="CQ75" s="330"/>
      <c r="CR75" s="330"/>
      <c r="CS75" s="330"/>
      <c r="CT75" s="330"/>
      <c r="CU75" s="330"/>
      <c r="CV75" s="330"/>
      <c r="CW75" s="330"/>
      <c r="CX75" s="330"/>
      <c r="CY75" s="330"/>
      <c r="CZ75" s="330"/>
      <c r="DA75" s="330"/>
      <c r="DB75" s="330"/>
      <c r="DC75" s="330"/>
      <c r="DD75" s="330"/>
      <c r="DE75" s="330"/>
      <c r="DF75" s="330"/>
      <c r="DG75" s="330"/>
      <c r="DH75" s="330"/>
      <c r="DI75" s="330"/>
      <c r="DJ75" s="330"/>
      <c r="DK75" s="330"/>
      <c r="DL75" s="330"/>
      <c r="DM75" s="330"/>
      <c r="DN75" s="330"/>
      <c r="DO75" s="330"/>
      <c r="DP75" s="330"/>
      <c r="DQ75" s="330"/>
      <c r="DR75" s="330"/>
      <c r="DS75" s="330"/>
      <c r="DT75" s="330"/>
      <c r="DU75" s="330"/>
      <c r="DV75" s="330"/>
      <c r="DW75" s="330"/>
      <c r="DX75" s="330"/>
      <c r="DY75" s="330"/>
      <c r="DZ75" s="330"/>
      <c r="EA75" s="330"/>
      <c r="EB75" s="330"/>
      <c r="EC75" s="330"/>
      <c r="ED75" s="330"/>
      <c r="EE75" s="330"/>
      <c r="EF75" s="330"/>
      <c r="EG75" s="330"/>
      <c r="EH75" s="330"/>
      <c r="EI75" s="330"/>
      <c r="EJ75" s="330"/>
      <c r="EK75" s="330"/>
      <c r="EL75" s="330"/>
      <c r="EM75" s="330"/>
    </row>
    <row r="76" spans="1:143" s="35" customFormat="1" ht="60" customHeight="1">
      <c r="A76" s="142" t="s">
        <v>818</v>
      </c>
      <c r="B76" s="332" t="s">
        <v>763</v>
      </c>
      <c r="C76" s="333" t="s">
        <v>801</v>
      </c>
      <c r="D76" s="333" t="s">
        <v>802</v>
      </c>
      <c r="E76" s="343" t="s">
        <v>819</v>
      </c>
      <c r="F76" s="162">
        <v>0.91</v>
      </c>
      <c r="G76" s="335" t="s">
        <v>767</v>
      </c>
      <c r="H76" s="335" t="s">
        <v>768</v>
      </c>
      <c r="I76" s="335" t="s">
        <v>82</v>
      </c>
      <c r="J76" s="342" t="s">
        <v>769</v>
      </c>
      <c r="K76" s="460" t="s">
        <v>770</v>
      </c>
      <c r="L76" s="145">
        <v>3167443045</v>
      </c>
      <c r="M76" s="355">
        <v>42522</v>
      </c>
      <c r="N76" s="355">
        <v>43981</v>
      </c>
      <c r="O76" s="343" t="s">
        <v>820</v>
      </c>
      <c r="P76" s="343" t="s">
        <v>820</v>
      </c>
      <c r="Q76" s="341">
        <v>1</v>
      </c>
      <c r="R76" s="341">
        <v>1</v>
      </c>
      <c r="S76" s="341">
        <v>1</v>
      </c>
      <c r="T76" s="341">
        <v>1</v>
      </c>
      <c r="U76" s="341">
        <v>1</v>
      </c>
      <c r="V76" s="341">
        <v>1</v>
      </c>
      <c r="W76" s="341">
        <v>1</v>
      </c>
      <c r="X76" s="341">
        <v>1</v>
      </c>
      <c r="Y76" s="341">
        <v>1</v>
      </c>
      <c r="Z76" s="341">
        <v>1</v>
      </c>
      <c r="AA76" s="461">
        <v>1</v>
      </c>
      <c r="AB76" s="461">
        <v>1</v>
      </c>
      <c r="AC76" s="343" t="s">
        <v>216</v>
      </c>
      <c r="AD76" s="343" t="s">
        <v>774</v>
      </c>
      <c r="AE76" s="343"/>
      <c r="AF76" s="335">
        <v>1186</v>
      </c>
      <c r="AG76" s="343" t="s">
        <v>806</v>
      </c>
      <c r="AH76" s="343" t="s">
        <v>821</v>
      </c>
      <c r="AI76" s="470">
        <v>25725906</v>
      </c>
      <c r="AJ76" s="471">
        <v>1</v>
      </c>
      <c r="AK76" s="472">
        <v>9302792</v>
      </c>
      <c r="AL76" s="254" t="s">
        <v>822</v>
      </c>
      <c r="AM76" s="186">
        <v>1.4999999999999999E-2</v>
      </c>
      <c r="AN76" s="275">
        <v>44136</v>
      </c>
      <c r="AO76" s="275">
        <v>44196</v>
      </c>
      <c r="AP76" s="378" t="s">
        <v>823</v>
      </c>
      <c r="AQ76" s="463" t="s">
        <v>824</v>
      </c>
      <c r="AR76" s="378">
        <v>0.1</v>
      </c>
      <c r="AS76" s="327">
        <v>0.1</v>
      </c>
      <c r="AT76" s="197">
        <f t="shared" si="6"/>
        <v>1</v>
      </c>
      <c r="AU76" s="153" t="s">
        <v>245</v>
      </c>
      <c r="AV76" s="153" t="s">
        <v>812</v>
      </c>
      <c r="AW76" s="254" t="s">
        <v>813</v>
      </c>
      <c r="AX76" s="254" t="s">
        <v>825</v>
      </c>
      <c r="AY76" s="318">
        <v>7828</v>
      </c>
      <c r="AZ76" s="254" t="s">
        <v>815</v>
      </c>
      <c r="BA76" s="254" t="s">
        <v>826</v>
      </c>
      <c r="BB76" s="467">
        <v>25730150557</v>
      </c>
      <c r="BC76" s="320" t="s">
        <v>784</v>
      </c>
      <c r="BD76" s="347" t="s">
        <v>785</v>
      </c>
      <c r="BE76" s="465" t="s">
        <v>827</v>
      </c>
      <c r="BF76" s="466" t="s">
        <v>828</v>
      </c>
      <c r="BG76" s="330"/>
      <c r="BH76" s="330"/>
      <c r="BI76" s="330"/>
      <c r="BJ76" s="330"/>
      <c r="BK76" s="330"/>
      <c r="BL76" s="330"/>
      <c r="BM76" s="330"/>
      <c r="BN76" s="330"/>
      <c r="BO76" s="330"/>
      <c r="BP76" s="330"/>
      <c r="BQ76" s="330"/>
      <c r="BR76" s="330"/>
      <c r="BS76" s="330"/>
      <c r="BT76" s="330"/>
      <c r="BU76" s="330"/>
      <c r="BV76" s="330"/>
      <c r="BW76" s="330"/>
      <c r="BX76" s="330"/>
      <c r="BY76" s="330"/>
      <c r="BZ76" s="330"/>
      <c r="CA76" s="330"/>
      <c r="CB76" s="330"/>
      <c r="CC76" s="330"/>
      <c r="CD76" s="330"/>
      <c r="CE76" s="330"/>
      <c r="CF76" s="330"/>
      <c r="CG76" s="330"/>
      <c r="CH76" s="330"/>
      <c r="CI76" s="330"/>
      <c r="CJ76" s="330"/>
      <c r="CK76" s="330"/>
      <c r="CL76" s="330"/>
      <c r="CM76" s="330"/>
      <c r="CN76" s="330"/>
      <c r="CO76" s="330"/>
      <c r="CP76" s="330"/>
      <c r="CQ76" s="330"/>
      <c r="CR76" s="330"/>
      <c r="CS76" s="330"/>
      <c r="CT76" s="330"/>
      <c r="CU76" s="330"/>
      <c r="CV76" s="330"/>
      <c r="CW76" s="330"/>
      <c r="CX76" s="330"/>
      <c r="CY76" s="330"/>
      <c r="CZ76" s="330"/>
      <c r="DA76" s="330"/>
      <c r="DB76" s="330"/>
      <c r="DC76" s="330"/>
      <c r="DD76" s="330"/>
      <c r="DE76" s="330"/>
      <c r="DF76" s="330"/>
      <c r="DG76" s="330"/>
      <c r="DH76" s="330"/>
      <c r="DI76" s="330"/>
      <c r="DJ76" s="330"/>
      <c r="DK76" s="330"/>
      <c r="DL76" s="330"/>
      <c r="DM76" s="330"/>
      <c r="DN76" s="330"/>
      <c r="DO76" s="330"/>
      <c r="DP76" s="330"/>
      <c r="DQ76" s="330"/>
      <c r="DR76" s="330"/>
      <c r="DS76" s="330"/>
      <c r="DT76" s="330"/>
      <c r="DU76" s="330"/>
      <c r="DV76" s="330"/>
      <c r="DW76" s="330"/>
      <c r="DX76" s="330"/>
      <c r="DY76" s="330"/>
      <c r="DZ76" s="330"/>
      <c r="EA76" s="330"/>
      <c r="EB76" s="330"/>
      <c r="EC76" s="330"/>
      <c r="ED76" s="330"/>
      <c r="EE76" s="330"/>
      <c r="EF76" s="330"/>
      <c r="EG76" s="330"/>
      <c r="EH76" s="330"/>
      <c r="EI76" s="330"/>
      <c r="EJ76" s="330"/>
      <c r="EK76" s="330"/>
      <c r="EL76" s="330"/>
      <c r="EM76" s="330"/>
    </row>
    <row r="77" spans="1:143" s="35" customFormat="1" ht="60" customHeight="1">
      <c r="A77" s="142" t="s">
        <v>829</v>
      </c>
      <c r="B77" s="332" t="s">
        <v>763</v>
      </c>
      <c r="C77" s="333" t="s">
        <v>801</v>
      </c>
      <c r="D77" s="333" t="s">
        <v>802</v>
      </c>
      <c r="E77" s="343" t="s">
        <v>830</v>
      </c>
      <c r="F77" s="162">
        <v>0.91</v>
      </c>
      <c r="G77" s="335" t="s">
        <v>767</v>
      </c>
      <c r="H77" s="335" t="s">
        <v>768</v>
      </c>
      <c r="I77" s="335" t="s">
        <v>82</v>
      </c>
      <c r="J77" s="342" t="s">
        <v>769</v>
      </c>
      <c r="K77" s="460" t="s">
        <v>770</v>
      </c>
      <c r="L77" s="145">
        <v>3167443045</v>
      </c>
      <c r="M77" s="355">
        <v>42522</v>
      </c>
      <c r="N77" s="355">
        <v>43981</v>
      </c>
      <c r="O77" s="343" t="s">
        <v>831</v>
      </c>
      <c r="P77" s="343" t="s">
        <v>832</v>
      </c>
      <c r="Q77" s="341">
        <v>1</v>
      </c>
      <c r="R77" s="341">
        <v>1</v>
      </c>
      <c r="S77" s="341">
        <v>1</v>
      </c>
      <c r="T77" s="341">
        <v>1</v>
      </c>
      <c r="U77" s="341">
        <v>1</v>
      </c>
      <c r="V77" s="341">
        <v>1</v>
      </c>
      <c r="W77" s="341">
        <v>1</v>
      </c>
      <c r="X77" s="341">
        <v>1</v>
      </c>
      <c r="Y77" s="341">
        <v>1</v>
      </c>
      <c r="Z77" s="341">
        <v>1</v>
      </c>
      <c r="AA77" s="341">
        <v>1</v>
      </c>
      <c r="AB77" s="341">
        <v>1</v>
      </c>
      <c r="AC77" s="343" t="s">
        <v>216</v>
      </c>
      <c r="AD77" s="343" t="s">
        <v>774</v>
      </c>
      <c r="AE77" s="343"/>
      <c r="AF77" s="335">
        <v>1186</v>
      </c>
      <c r="AG77" s="343" t="s">
        <v>806</v>
      </c>
      <c r="AH77" s="343" t="s">
        <v>833</v>
      </c>
      <c r="AI77" s="470">
        <v>25725906</v>
      </c>
      <c r="AJ77" s="471">
        <v>1</v>
      </c>
      <c r="AK77" s="472">
        <v>13756440</v>
      </c>
      <c r="AL77" s="254" t="s">
        <v>834</v>
      </c>
      <c r="AM77" s="186">
        <v>1.4999999999999999E-2</v>
      </c>
      <c r="AN77" s="275">
        <v>44136</v>
      </c>
      <c r="AO77" s="275">
        <v>44196</v>
      </c>
      <c r="AP77" s="378" t="s">
        <v>835</v>
      </c>
      <c r="AQ77" s="203" t="s">
        <v>836</v>
      </c>
      <c r="AR77" s="148">
        <v>0.1</v>
      </c>
      <c r="AS77" s="327">
        <v>0.1</v>
      </c>
      <c r="AT77" s="197">
        <f t="shared" si="6"/>
        <v>1</v>
      </c>
      <c r="AU77" s="153" t="s">
        <v>245</v>
      </c>
      <c r="AV77" s="153" t="s">
        <v>812</v>
      </c>
      <c r="AW77" s="254" t="s">
        <v>837</v>
      </c>
      <c r="AX77" s="254" t="s">
        <v>825</v>
      </c>
      <c r="AY77" s="318">
        <v>7828</v>
      </c>
      <c r="AZ77" s="254" t="s">
        <v>815</v>
      </c>
      <c r="BA77" s="254" t="s">
        <v>838</v>
      </c>
      <c r="BB77" s="467">
        <v>25730150557</v>
      </c>
      <c r="BC77" s="320" t="s">
        <v>784</v>
      </c>
      <c r="BD77" s="347" t="s">
        <v>785</v>
      </c>
      <c r="BE77" s="465" t="s">
        <v>839</v>
      </c>
      <c r="BF77" s="466" t="s">
        <v>828</v>
      </c>
      <c r="BG77" s="330"/>
      <c r="BH77" s="330"/>
      <c r="BI77" s="330"/>
      <c r="BJ77" s="330"/>
      <c r="BK77" s="330"/>
      <c r="BL77" s="330"/>
      <c r="BM77" s="330"/>
      <c r="BN77" s="330"/>
      <c r="BO77" s="330"/>
      <c r="BP77" s="330"/>
      <c r="BQ77" s="330"/>
      <c r="BR77" s="330"/>
      <c r="BS77" s="330"/>
      <c r="BT77" s="330"/>
      <c r="BU77" s="330"/>
      <c r="BV77" s="330"/>
      <c r="BW77" s="330"/>
      <c r="BX77" s="330"/>
      <c r="BY77" s="330"/>
      <c r="BZ77" s="330"/>
      <c r="CA77" s="330"/>
      <c r="CB77" s="330"/>
      <c r="CC77" s="330"/>
      <c r="CD77" s="330"/>
      <c r="CE77" s="330"/>
      <c r="CF77" s="330"/>
      <c r="CG77" s="330"/>
      <c r="CH77" s="330"/>
      <c r="CI77" s="330"/>
      <c r="CJ77" s="330"/>
      <c r="CK77" s="330"/>
      <c r="CL77" s="330"/>
      <c r="CM77" s="330"/>
      <c r="CN77" s="330"/>
      <c r="CO77" s="330"/>
      <c r="CP77" s="330"/>
      <c r="CQ77" s="330"/>
      <c r="CR77" s="330"/>
      <c r="CS77" s="330"/>
      <c r="CT77" s="330"/>
      <c r="CU77" s="330"/>
      <c r="CV77" s="330"/>
      <c r="CW77" s="330"/>
      <c r="CX77" s="330"/>
      <c r="CY77" s="330"/>
      <c r="CZ77" s="330"/>
      <c r="DA77" s="330"/>
      <c r="DB77" s="330"/>
      <c r="DC77" s="330"/>
      <c r="DD77" s="330"/>
      <c r="DE77" s="330"/>
      <c r="DF77" s="330"/>
      <c r="DG77" s="330"/>
      <c r="DH77" s="330"/>
      <c r="DI77" s="330"/>
      <c r="DJ77" s="330"/>
      <c r="DK77" s="330"/>
      <c r="DL77" s="330"/>
      <c r="DM77" s="330"/>
      <c r="DN77" s="330"/>
      <c r="DO77" s="330"/>
      <c r="DP77" s="330"/>
      <c r="DQ77" s="330"/>
      <c r="DR77" s="330"/>
      <c r="DS77" s="330"/>
      <c r="DT77" s="330"/>
      <c r="DU77" s="330"/>
      <c r="DV77" s="330"/>
      <c r="DW77" s="330"/>
      <c r="DX77" s="330"/>
      <c r="DY77" s="330"/>
      <c r="DZ77" s="330"/>
      <c r="EA77" s="330"/>
      <c r="EB77" s="330"/>
      <c r="EC77" s="330"/>
      <c r="ED77" s="330"/>
      <c r="EE77" s="330"/>
      <c r="EF77" s="330"/>
      <c r="EG77" s="330"/>
      <c r="EH77" s="330"/>
      <c r="EI77" s="330"/>
      <c r="EJ77" s="330"/>
      <c r="EK77" s="330"/>
      <c r="EL77" s="330"/>
      <c r="EM77" s="330"/>
    </row>
    <row r="78" spans="1:143" s="35" customFormat="1" ht="60" customHeight="1">
      <c r="A78" s="142" t="s">
        <v>840</v>
      </c>
      <c r="B78" s="332" t="s">
        <v>763</v>
      </c>
      <c r="C78" s="333" t="s">
        <v>801</v>
      </c>
      <c r="D78" s="333" t="s">
        <v>802</v>
      </c>
      <c r="E78" s="343" t="s">
        <v>841</v>
      </c>
      <c r="F78" s="162">
        <v>0.91</v>
      </c>
      <c r="G78" s="335" t="s">
        <v>767</v>
      </c>
      <c r="H78" s="335" t="s">
        <v>768</v>
      </c>
      <c r="I78" s="335" t="s">
        <v>82</v>
      </c>
      <c r="J78" s="342" t="s">
        <v>769</v>
      </c>
      <c r="K78" s="460" t="s">
        <v>770</v>
      </c>
      <c r="L78" s="145">
        <v>3167443045</v>
      </c>
      <c r="M78" s="355">
        <v>42522</v>
      </c>
      <c r="N78" s="355">
        <v>43981</v>
      </c>
      <c r="O78" s="343" t="s">
        <v>842</v>
      </c>
      <c r="P78" s="343" t="s">
        <v>843</v>
      </c>
      <c r="Q78" s="341">
        <v>1</v>
      </c>
      <c r="R78" s="341">
        <v>1</v>
      </c>
      <c r="S78" s="341">
        <v>1</v>
      </c>
      <c r="T78" s="341">
        <v>1</v>
      </c>
      <c r="U78" s="341">
        <v>1</v>
      </c>
      <c r="V78" s="341">
        <v>1</v>
      </c>
      <c r="W78" s="341">
        <v>1</v>
      </c>
      <c r="X78" s="341">
        <v>1</v>
      </c>
      <c r="Y78" s="341">
        <v>1</v>
      </c>
      <c r="Z78" s="341">
        <v>1</v>
      </c>
      <c r="AA78" s="341">
        <v>1</v>
      </c>
      <c r="AB78" s="341">
        <v>1</v>
      </c>
      <c r="AC78" s="343" t="s">
        <v>216</v>
      </c>
      <c r="AD78" s="343" t="s">
        <v>774</v>
      </c>
      <c r="AE78" s="343"/>
      <c r="AF78" s="335">
        <v>1187</v>
      </c>
      <c r="AG78" s="343" t="s">
        <v>844</v>
      </c>
      <c r="AH78" s="343" t="s">
        <v>845</v>
      </c>
      <c r="AI78" s="385" t="s">
        <v>87</v>
      </c>
      <c r="AJ78" s="166" t="s">
        <v>87</v>
      </c>
      <c r="AK78" s="207" t="s">
        <v>87</v>
      </c>
      <c r="AL78" s="254" t="s">
        <v>846</v>
      </c>
      <c r="AM78" s="152">
        <v>0.02</v>
      </c>
      <c r="AN78" s="275">
        <v>44136</v>
      </c>
      <c r="AO78" s="275">
        <v>44196</v>
      </c>
      <c r="AP78" s="378" t="s">
        <v>847</v>
      </c>
      <c r="AQ78" s="463" t="s">
        <v>848</v>
      </c>
      <c r="AR78" s="378">
        <v>0.1</v>
      </c>
      <c r="AS78" s="327">
        <v>0.1</v>
      </c>
      <c r="AT78" s="197">
        <f t="shared" si="6"/>
        <v>1</v>
      </c>
      <c r="AU78" s="153" t="s">
        <v>245</v>
      </c>
      <c r="AV78" s="254" t="s">
        <v>780</v>
      </c>
      <c r="AW78" s="254" t="s">
        <v>837</v>
      </c>
      <c r="AX78" s="254" t="s">
        <v>849</v>
      </c>
      <c r="AY78" s="318">
        <v>7828</v>
      </c>
      <c r="AZ78" s="254" t="s">
        <v>815</v>
      </c>
      <c r="BA78" s="254" t="s">
        <v>850</v>
      </c>
      <c r="BB78" s="467">
        <v>4940395116</v>
      </c>
      <c r="BC78" s="320" t="s">
        <v>784</v>
      </c>
      <c r="BD78" s="347" t="s">
        <v>785</v>
      </c>
      <c r="BE78" s="465" t="s">
        <v>851</v>
      </c>
      <c r="BF78" s="466" t="s">
        <v>828</v>
      </c>
      <c r="BG78" s="330"/>
      <c r="BH78" s="330"/>
      <c r="BI78" s="330"/>
      <c r="BJ78" s="330"/>
      <c r="BK78" s="330"/>
      <c r="BL78" s="330"/>
      <c r="BM78" s="330"/>
      <c r="BN78" s="330"/>
      <c r="BO78" s="330"/>
      <c r="BP78" s="330"/>
      <c r="BQ78" s="330"/>
      <c r="BR78" s="330"/>
      <c r="BS78" s="330"/>
      <c r="BT78" s="330"/>
      <c r="BU78" s="330"/>
      <c r="BV78" s="330"/>
      <c r="BW78" s="330"/>
      <c r="BX78" s="330"/>
      <c r="BY78" s="330"/>
      <c r="BZ78" s="330"/>
      <c r="CA78" s="330"/>
      <c r="CB78" s="330"/>
      <c r="CC78" s="330"/>
      <c r="CD78" s="330"/>
      <c r="CE78" s="330"/>
      <c r="CF78" s="330"/>
      <c r="CG78" s="330"/>
      <c r="CH78" s="330"/>
      <c r="CI78" s="330"/>
      <c r="CJ78" s="330"/>
      <c r="CK78" s="330"/>
      <c r="CL78" s="330"/>
      <c r="CM78" s="330"/>
      <c r="CN78" s="330"/>
      <c r="CO78" s="330"/>
      <c r="CP78" s="330"/>
      <c r="CQ78" s="330"/>
      <c r="CR78" s="330"/>
      <c r="CS78" s="330"/>
      <c r="CT78" s="330"/>
      <c r="CU78" s="330"/>
      <c r="CV78" s="330"/>
      <c r="CW78" s="330"/>
      <c r="CX78" s="330"/>
      <c r="CY78" s="330"/>
      <c r="CZ78" s="330"/>
      <c r="DA78" s="330"/>
      <c r="DB78" s="330"/>
      <c r="DC78" s="330"/>
      <c r="DD78" s="330"/>
      <c r="DE78" s="330"/>
      <c r="DF78" s="330"/>
      <c r="DG78" s="330"/>
      <c r="DH78" s="330"/>
      <c r="DI78" s="330"/>
      <c r="DJ78" s="330"/>
      <c r="DK78" s="330"/>
      <c r="DL78" s="330"/>
      <c r="DM78" s="330"/>
      <c r="DN78" s="330"/>
      <c r="DO78" s="330"/>
      <c r="DP78" s="330"/>
      <c r="DQ78" s="330"/>
      <c r="DR78" s="330"/>
      <c r="DS78" s="330"/>
      <c r="DT78" s="330"/>
      <c r="DU78" s="330"/>
      <c r="DV78" s="330"/>
      <c r="DW78" s="330"/>
      <c r="DX78" s="330"/>
      <c r="DY78" s="330"/>
      <c r="DZ78" s="330"/>
      <c r="EA78" s="330"/>
      <c r="EB78" s="330"/>
      <c r="EC78" s="330"/>
      <c r="ED78" s="330"/>
      <c r="EE78" s="330"/>
      <c r="EF78" s="330"/>
      <c r="EG78" s="330"/>
      <c r="EH78" s="330"/>
      <c r="EI78" s="330"/>
      <c r="EJ78" s="330"/>
      <c r="EK78" s="330"/>
      <c r="EL78" s="330"/>
      <c r="EM78" s="330"/>
    </row>
    <row r="79" spans="1:143" s="35" customFormat="1" ht="60" customHeight="1">
      <c r="A79" s="142" t="s">
        <v>852</v>
      </c>
      <c r="B79" s="332" t="s">
        <v>763</v>
      </c>
      <c r="C79" s="333" t="s">
        <v>801</v>
      </c>
      <c r="D79" s="333" t="s">
        <v>802</v>
      </c>
      <c r="E79" s="343" t="s">
        <v>853</v>
      </c>
      <c r="F79" s="162">
        <v>0.91</v>
      </c>
      <c r="G79" s="335" t="s">
        <v>767</v>
      </c>
      <c r="H79" s="335" t="s">
        <v>768</v>
      </c>
      <c r="I79" s="335" t="s">
        <v>82</v>
      </c>
      <c r="J79" s="342" t="s">
        <v>769</v>
      </c>
      <c r="K79" s="460" t="s">
        <v>770</v>
      </c>
      <c r="L79" s="145">
        <v>3167443045</v>
      </c>
      <c r="M79" s="355">
        <v>42522</v>
      </c>
      <c r="N79" s="355">
        <v>43981</v>
      </c>
      <c r="O79" s="343" t="s">
        <v>854</v>
      </c>
      <c r="P79" s="343" t="s">
        <v>855</v>
      </c>
      <c r="Q79" s="341">
        <v>1</v>
      </c>
      <c r="R79" s="341">
        <v>1</v>
      </c>
      <c r="S79" s="341">
        <v>1</v>
      </c>
      <c r="T79" s="341">
        <v>1</v>
      </c>
      <c r="U79" s="341">
        <v>1</v>
      </c>
      <c r="V79" s="341">
        <v>1</v>
      </c>
      <c r="W79" s="341">
        <v>1</v>
      </c>
      <c r="X79" s="341">
        <v>1</v>
      </c>
      <c r="Y79" s="341">
        <v>1</v>
      </c>
      <c r="Z79" s="341">
        <v>1</v>
      </c>
      <c r="AA79" s="461">
        <v>1</v>
      </c>
      <c r="AB79" s="461">
        <v>1</v>
      </c>
      <c r="AC79" s="343" t="s">
        <v>856</v>
      </c>
      <c r="AD79" s="343" t="s">
        <v>857</v>
      </c>
      <c r="AE79" s="343"/>
      <c r="AF79" s="335">
        <v>1186</v>
      </c>
      <c r="AG79" s="343" t="s">
        <v>806</v>
      </c>
      <c r="AH79" s="343" t="s">
        <v>858</v>
      </c>
      <c r="AI79" s="88">
        <v>533335</v>
      </c>
      <c r="AJ79" s="473">
        <f>+AK79/AI79</f>
        <v>1</v>
      </c>
      <c r="AK79" s="88">
        <v>533335</v>
      </c>
      <c r="AL79" s="254" t="s">
        <v>859</v>
      </c>
      <c r="AM79" s="186">
        <v>1.4999999999999999E-2</v>
      </c>
      <c r="AN79" s="275">
        <v>44136</v>
      </c>
      <c r="AO79" s="275">
        <v>44196</v>
      </c>
      <c r="AP79" s="378" t="s">
        <v>860</v>
      </c>
      <c r="AQ79" s="203" t="s">
        <v>861</v>
      </c>
      <c r="AR79" s="378">
        <v>0.1</v>
      </c>
      <c r="AS79" s="327">
        <v>0.1</v>
      </c>
      <c r="AT79" s="197">
        <f t="shared" si="6"/>
        <v>1</v>
      </c>
      <c r="AU79" s="254" t="s">
        <v>811</v>
      </c>
      <c r="AV79" s="153" t="s">
        <v>812</v>
      </c>
      <c r="AW79" s="153" t="s">
        <v>862</v>
      </c>
      <c r="AX79" s="153" t="s">
        <v>863</v>
      </c>
      <c r="AY79" s="318">
        <v>7830</v>
      </c>
      <c r="AZ79" s="319" t="s">
        <v>864</v>
      </c>
      <c r="BA79" s="254" t="s">
        <v>865</v>
      </c>
      <c r="BB79" s="467">
        <v>10820901205</v>
      </c>
      <c r="BC79" s="320" t="s">
        <v>784</v>
      </c>
      <c r="BD79" s="347" t="s">
        <v>785</v>
      </c>
      <c r="BE79" s="465" t="s">
        <v>866</v>
      </c>
      <c r="BF79" s="466" t="s">
        <v>828</v>
      </c>
      <c r="BG79" s="330"/>
      <c r="BH79" s="330"/>
      <c r="BI79" s="330"/>
      <c r="BJ79" s="330"/>
      <c r="BK79" s="330"/>
      <c r="BL79" s="330"/>
      <c r="BM79" s="330"/>
      <c r="BN79" s="330"/>
      <c r="BO79" s="330"/>
      <c r="BP79" s="330"/>
      <c r="BQ79" s="330"/>
      <c r="BR79" s="330"/>
      <c r="BS79" s="330"/>
      <c r="BT79" s="330"/>
      <c r="BU79" s="330"/>
      <c r="BV79" s="330"/>
      <c r="BW79" s="330"/>
      <c r="BX79" s="330"/>
      <c r="BY79" s="330"/>
      <c r="BZ79" s="330"/>
      <c r="CA79" s="330"/>
      <c r="CB79" s="330"/>
      <c r="CC79" s="330"/>
      <c r="CD79" s="330"/>
      <c r="CE79" s="330"/>
      <c r="CF79" s="330"/>
      <c r="CG79" s="330"/>
      <c r="CH79" s="330"/>
      <c r="CI79" s="330"/>
      <c r="CJ79" s="330"/>
      <c r="CK79" s="330"/>
      <c r="CL79" s="330"/>
      <c r="CM79" s="330"/>
      <c r="CN79" s="330"/>
      <c r="CO79" s="330"/>
      <c r="CP79" s="330"/>
      <c r="CQ79" s="330"/>
      <c r="CR79" s="330"/>
      <c r="CS79" s="330"/>
      <c r="CT79" s="330"/>
      <c r="CU79" s="330"/>
      <c r="CV79" s="330"/>
      <c r="CW79" s="330"/>
      <c r="CX79" s="330"/>
      <c r="CY79" s="330"/>
      <c r="CZ79" s="330"/>
      <c r="DA79" s="330"/>
      <c r="DB79" s="330"/>
      <c r="DC79" s="330"/>
      <c r="DD79" s="330"/>
      <c r="DE79" s="330"/>
      <c r="DF79" s="330"/>
      <c r="DG79" s="330"/>
      <c r="DH79" s="330"/>
      <c r="DI79" s="330"/>
      <c r="DJ79" s="330"/>
      <c r="DK79" s="330"/>
      <c r="DL79" s="330"/>
      <c r="DM79" s="330"/>
      <c r="DN79" s="330"/>
      <c r="DO79" s="330"/>
      <c r="DP79" s="330"/>
      <c r="DQ79" s="330"/>
      <c r="DR79" s="330"/>
      <c r="DS79" s="330"/>
      <c r="DT79" s="330"/>
      <c r="DU79" s="330"/>
      <c r="DV79" s="330"/>
      <c r="DW79" s="330"/>
      <c r="DX79" s="330"/>
      <c r="DY79" s="330"/>
      <c r="DZ79" s="330"/>
      <c r="EA79" s="330"/>
      <c r="EB79" s="330"/>
      <c r="EC79" s="330"/>
      <c r="ED79" s="330"/>
      <c r="EE79" s="330"/>
      <c r="EF79" s="330"/>
      <c r="EG79" s="330"/>
      <c r="EH79" s="330"/>
      <c r="EI79" s="330"/>
      <c r="EJ79" s="330"/>
      <c r="EK79" s="330"/>
      <c r="EL79" s="330"/>
      <c r="EM79" s="330"/>
    </row>
    <row r="80" spans="1:143" s="66" customFormat="1" ht="42.75" customHeight="1">
      <c r="A80" s="159" t="s">
        <v>867</v>
      </c>
      <c r="B80" s="160" t="s">
        <v>763</v>
      </c>
      <c r="C80" s="161" t="s">
        <v>868</v>
      </c>
      <c r="D80" s="161" t="s">
        <v>869</v>
      </c>
      <c r="E80" s="165" t="s">
        <v>870</v>
      </c>
      <c r="F80" s="162">
        <v>0.69</v>
      </c>
      <c r="G80" s="162" t="s">
        <v>98</v>
      </c>
      <c r="H80" s="162" t="s">
        <v>99</v>
      </c>
      <c r="I80" s="162" t="s">
        <v>82</v>
      </c>
      <c r="J80" s="162" t="s">
        <v>100</v>
      </c>
      <c r="K80" s="162">
        <v>3159286978</v>
      </c>
      <c r="L80" s="163" t="s">
        <v>101</v>
      </c>
      <c r="M80" s="164">
        <v>43101</v>
      </c>
      <c r="N80" s="164">
        <v>43981</v>
      </c>
      <c r="O80" s="165" t="s">
        <v>871</v>
      </c>
      <c r="P80" s="165" t="s">
        <v>872</v>
      </c>
      <c r="Q80" s="162" t="s">
        <v>104</v>
      </c>
      <c r="R80" s="474">
        <v>18</v>
      </c>
      <c r="S80" s="474">
        <v>18</v>
      </c>
      <c r="T80" s="474">
        <v>18</v>
      </c>
      <c r="U80" s="165" t="s">
        <v>87</v>
      </c>
      <c r="V80" s="165" t="s">
        <v>87</v>
      </c>
      <c r="W80" s="162">
        <v>15</v>
      </c>
      <c r="X80" s="166">
        <v>0.83</v>
      </c>
      <c r="Y80" s="162">
        <v>17</v>
      </c>
      <c r="Z80" s="166">
        <v>0.94</v>
      </c>
      <c r="AA80" s="145">
        <v>0</v>
      </c>
      <c r="AB80" s="148">
        <v>0</v>
      </c>
      <c r="AC80" s="161" t="s">
        <v>105</v>
      </c>
      <c r="AD80" s="161" t="s">
        <v>106</v>
      </c>
      <c r="AE80" s="161"/>
      <c r="AF80" s="162">
        <v>1108</v>
      </c>
      <c r="AG80" s="162" t="s">
        <v>107</v>
      </c>
      <c r="AH80" s="165" t="s">
        <v>108</v>
      </c>
      <c r="AI80" s="218">
        <v>60635373370</v>
      </c>
      <c r="AJ80" s="162" t="s">
        <v>104</v>
      </c>
      <c r="AK80" s="162" t="s">
        <v>104</v>
      </c>
      <c r="AL80" s="192" t="s">
        <v>87</v>
      </c>
      <c r="AM80" s="152">
        <v>0</v>
      </c>
      <c r="AN80" s="192" t="s">
        <v>87</v>
      </c>
      <c r="AO80" s="192" t="s">
        <v>87</v>
      </c>
      <c r="AP80" s="192" t="s">
        <v>87</v>
      </c>
      <c r="AQ80" s="192" t="s">
        <v>87</v>
      </c>
      <c r="AR80" s="192" t="s">
        <v>87</v>
      </c>
      <c r="AS80" s="192" t="s">
        <v>87</v>
      </c>
      <c r="AT80" s="192" t="s">
        <v>87</v>
      </c>
      <c r="AU80" s="157" t="s">
        <v>87</v>
      </c>
      <c r="AV80" s="157" t="s">
        <v>87</v>
      </c>
      <c r="AW80" s="157" t="s">
        <v>87</v>
      </c>
      <c r="AX80" s="157" t="s">
        <v>87</v>
      </c>
      <c r="AY80" s="192" t="s">
        <v>87</v>
      </c>
      <c r="AZ80" s="157" t="s">
        <v>87</v>
      </c>
      <c r="BA80" s="157" t="s">
        <v>87</v>
      </c>
      <c r="BB80" s="155" t="s">
        <v>87</v>
      </c>
      <c r="BC80" s="155" t="s">
        <v>87</v>
      </c>
      <c r="BD80" s="155" t="s">
        <v>87</v>
      </c>
      <c r="BE80" s="156" t="s">
        <v>87</v>
      </c>
      <c r="BF80" s="157" t="s">
        <v>87</v>
      </c>
      <c r="BG80" s="307"/>
      <c r="BH80" s="307"/>
      <c r="BI80" s="307"/>
      <c r="BJ80" s="307"/>
      <c r="BK80" s="307"/>
      <c r="BL80" s="307"/>
      <c r="BM80" s="307"/>
      <c r="BN80" s="307"/>
      <c r="BO80" s="307"/>
      <c r="BP80" s="307"/>
      <c r="BQ80" s="307"/>
      <c r="BR80" s="307"/>
      <c r="BS80" s="307"/>
      <c r="BT80" s="307"/>
      <c r="BU80" s="307"/>
      <c r="BV80" s="307"/>
      <c r="BW80" s="307"/>
      <c r="BX80" s="307"/>
      <c r="BY80" s="307"/>
      <c r="BZ80" s="307"/>
      <c r="CA80" s="307"/>
      <c r="CB80" s="307"/>
      <c r="CC80" s="307"/>
      <c r="CD80" s="307"/>
      <c r="CE80" s="307"/>
      <c r="CF80" s="307"/>
      <c r="CG80" s="307"/>
      <c r="CH80" s="307"/>
      <c r="CI80" s="307"/>
      <c r="CJ80" s="307"/>
      <c r="CK80" s="307"/>
      <c r="CL80" s="307"/>
      <c r="CM80" s="307"/>
      <c r="CN80" s="307"/>
      <c r="CO80" s="307"/>
      <c r="CP80" s="307"/>
      <c r="CQ80" s="307"/>
      <c r="CR80" s="307"/>
      <c r="CS80" s="307"/>
      <c r="CT80" s="307"/>
      <c r="CU80" s="307"/>
      <c r="CV80" s="307"/>
      <c r="CW80" s="307"/>
      <c r="CX80" s="307"/>
      <c r="CY80" s="307"/>
      <c r="CZ80" s="307"/>
      <c r="DA80" s="307"/>
      <c r="DB80" s="307"/>
      <c r="DC80" s="307"/>
      <c r="DD80" s="307"/>
      <c r="DE80" s="307"/>
      <c r="DF80" s="307"/>
      <c r="DG80" s="307"/>
      <c r="DH80" s="307"/>
      <c r="DI80" s="307"/>
      <c r="DJ80" s="307"/>
      <c r="DK80" s="307"/>
      <c r="DL80" s="307"/>
      <c r="DM80" s="307"/>
      <c r="DN80" s="307"/>
      <c r="DO80" s="307"/>
      <c r="DP80" s="307"/>
      <c r="DQ80" s="307"/>
      <c r="DR80" s="307"/>
      <c r="DS80" s="307"/>
      <c r="DT80" s="307"/>
      <c r="DU80" s="307"/>
      <c r="DV80" s="307"/>
      <c r="DW80" s="307"/>
      <c r="DX80" s="307"/>
      <c r="DY80" s="307"/>
      <c r="DZ80" s="307"/>
      <c r="EA80" s="307"/>
      <c r="EB80" s="307"/>
      <c r="EC80" s="307"/>
      <c r="ED80" s="307"/>
      <c r="EE80" s="307"/>
      <c r="EF80" s="307"/>
      <c r="EG80" s="307"/>
      <c r="EH80" s="307"/>
      <c r="EI80" s="307"/>
      <c r="EJ80" s="307"/>
      <c r="EK80" s="307"/>
      <c r="EL80" s="307"/>
      <c r="EM80" s="307"/>
    </row>
    <row r="81" spans="1:143" s="66" customFormat="1" ht="60" customHeight="1">
      <c r="A81" s="159" t="s">
        <v>873</v>
      </c>
      <c r="B81" s="160" t="s">
        <v>763</v>
      </c>
      <c r="C81" s="161" t="s">
        <v>868</v>
      </c>
      <c r="D81" s="161" t="s">
        <v>869</v>
      </c>
      <c r="E81" s="165" t="s">
        <v>874</v>
      </c>
      <c r="F81" s="162">
        <v>0.69</v>
      </c>
      <c r="G81" s="162" t="s">
        <v>98</v>
      </c>
      <c r="H81" s="162" t="s">
        <v>99</v>
      </c>
      <c r="I81" s="162" t="s">
        <v>82</v>
      </c>
      <c r="J81" s="162" t="s">
        <v>100</v>
      </c>
      <c r="K81" s="162">
        <v>3159286978</v>
      </c>
      <c r="L81" s="163" t="s">
        <v>101</v>
      </c>
      <c r="M81" s="164">
        <v>43101</v>
      </c>
      <c r="N81" s="164">
        <v>43981</v>
      </c>
      <c r="O81" s="165" t="s">
        <v>875</v>
      </c>
      <c r="P81" s="165" t="s">
        <v>876</v>
      </c>
      <c r="Q81" s="162" t="s">
        <v>104</v>
      </c>
      <c r="R81" s="474">
        <v>106</v>
      </c>
      <c r="S81" s="474">
        <v>106</v>
      </c>
      <c r="T81" s="474">
        <v>106</v>
      </c>
      <c r="U81" s="165" t="s">
        <v>87</v>
      </c>
      <c r="V81" s="165" t="s">
        <v>87</v>
      </c>
      <c r="W81" s="162">
        <v>111</v>
      </c>
      <c r="X81" s="166">
        <v>1.0469999999999999</v>
      </c>
      <c r="Y81" s="162">
        <v>194</v>
      </c>
      <c r="Z81" s="166">
        <v>1.83</v>
      </c>
      <c r="AA81" s="384">
        <v>144</v>
      </c>
      <c r="AB81" s="204">
        <v>1.35</v>
      </c>
      <c r="AC81" s="161" t="s">
        <v>105</v>
      </c>
      <c r="AD81" s="161" t="s">
        <v>106</v>
      </c>
      <c r="AE81" s="161"/>
      <c r="AF81" s="162">
        <v>1108</v>
      </c>
      <c r="AG81" s="162" t="s">
        <v>107</v>
      </c>
      <c r="AH81" s="165" t="s">
        <v>108</v>
      </c>
      <c r="AI81" s="194">
        <v>60787329290</v>
      </c>
      <c r="AJ81" s="162" t="s">
        <v>104</v>
      </c>
      <c r="AK81" s="162" t="s">
        <v>104</v>
      </c>
      <c r="AL81" s="215" t="s">
        <v>877</v>
      </c>
      <c r="AM81" s="152">
        <v>0.02</v>
      </c>
      <c r="AN81" s="170">
        <v>43983</v>
      </c>
      <c r="AO81" s="170">
        <v>44196</v>
      </c>
      <c r="AP81" s="165" t="s">
        <v>878</v>
      </c>
      <c r="AQ81" s="198" t="s">
        <v>879</v>
      </c>
      <c r="AR81" s="283">
        <v>1</v>
      </c>
      <c r="AS81" s="475">
        <v>5.5</v>
      </c>
      <c r="AT81" s="197">
        <f>AS81/AR81</f>
        <v>5.5</v>
      </c>
      <c r="AU81" s="173" t="s">
        <v>797</v>
      </c>
      <c r="AV81" s="173" t="s">
        <v>113</v>
      </c>
      <c r="AW81" s="173" t="s">
        <v>114</v>
      </c>
      <c r="AX81" s="174" t="s">
        <v>115</v>
      </c>
      <c r="AY81" s="175">
        <v>7757</v>
      </c>
      <c r="AZ81" s="173" t="s">
        <v>116</v>
      </c>
      <c r="BA81" s="173" t="s">
        <v>880</v>
      </c>
      <c r="BB81" s="467">
        <v>15572859762</v>
      </c>
      <c r="BC81" s="155" t="s">
        <v>87</v>
      </c>
      <c r="BD81" s="190" t="s">
        <v>82</v>
      </c>
      <c r="BE81" s="605" t="s">
        <v>881</v>
      </c>
      <c r="BF81" s="476" t="s">
        <v>882</v>
      </c>
      <c r="BG81" s="307"/>
      <c r="BH81" s="307"/>
      <c r="BI81" s="307"/>
      <c r="BJ81" s="307"/>
      <c r="BK81" s="307"/>
      <c r="BL81" s="307"/>
      <c r="BM81" s="307"/>
      <c r="BN81" s="307"/>
      <c r="BO81" s="307"/>
      <c r="BP81" s="307"/>
      <c r="BQ81" s="307"/>
      <c r="BR81" s="307"/>
      <c r="BS81" s="307"/>
      <c r="BT81" s="307"/>
      <c r="BU81" s="307"/>
      <c r="BV81" s="307"/>
      <c r="BW81" s="307"/>
      <c r="BX81" s="307"/>
      <c r="BY81" s="307"/>
      <c r="BZ81" s="307"/>
      <c r="CA81" s="307"/>
      <c r="CB81" s="307"/>
      <c r="CC81" s="307"/>
      <c r="CD81" s="307"/>
      <c r="CE81" s="307"/>
      <c r="CF81" s="307"/>
      <c r="CG81" s="307"/>
      <c r="CH81" s="307"/>
      <c r="CI81" s="307"/>
      <c r="CJ81" s="307"/>
      <c r="CK81" s="307"/>
      <c r="CL81" s="307"/>
      <c r="CM81" s="307"/>
      <c r="CN81" s="307"/>
      <c r="CO81" s="307"/>
      <c r="CP81" s="307"/>
      <c r="CQ81" s="307"/>
      <c r="CR81" s="307"/>
      <c r="CS81" s="307"/>
      <c r="CT81" s="307"/>
      <c r="CU81" s="307"/>
      <c r="CV81" s="307"/>
      <c r="CW81" s="307"/>
      <c r="CX81" s="307"/>
      <c r="CY81" s="307"/>
      <c r="CZ81" s="307"/>
      <c r="DA81" s="307"/>
      <c r="DB81" s="307"/>
      <c r="DC81" s="307"/>
      <c r="DD81" s="307"/>
      <c r="DE81" s="307"/>
      <c r="DF81" s="307"/>
      <c r="DG81" s="307"/>
      <c r="DH81" s="307"/>
      <c r="DI81" s="307"/>
      <c r="DJ81" s="307"/>
      <c r="DK81" s="307"/>
      <c r="DL81" s="307"/>
      <c r="DM81" s="307"/>
      <c r="DN81" s="307"/>
      <c r="DO81" s="307"/>
      <c r="DP81" s="307"/>
      <c r="DQ81" s="307"/>
      <c r="DR81" s="307"/>
      <c r="DS81" s="307"/>
      <c r="DT81" s="307"/>
      <c r="DU81" s="307"/>
      <c r="DV81" s="307"/>
      <c r="DW81" s="307"/>
      <c r="DX81" s="307"/>
      <c r="DY81" s="307"/>
      <c r="DZ81" s="307"/>
      <c r="EA81" s="307"/>
      <c r="EB81" s="307"/>
      <c r="EC81" s="307"/>
      <c r="ED81" s="307"/>
      <c r="EE81" s="307"/>
      <c r="EF81" s="307"/>
      <c r="EG81" s="307"/>
      <c r="EH81" s="307"/>
      <c r="EI81" s="307"/>
      <c r="EJ81" s="307"/>
      <c r="EK81" s="307"/>
      <c r="EL81" s="307"/>
      <c r="EM81" s="307"/>
    </row>
    <row r="82" spans="1:143" s="35" customFormat="1" ht="42.75" customHeight="1">
      <c r="A82" s="142" t="s">
        <v>883</v>
      </c>
      <c r="B82" s="332" t="s">
        <v>884</v>
      </c>
      <c r="C82" s="333" t="s">
        <v>885</v>
      </c>
      <c r="D82" s="333" t="s">
        <v>886</v>
      </c>
      <c r="E82" s="477" t="s">
        <v>887</v>
      </c>
      <c r="F82" s="145">
        <v>0.91</v>
      </c>
      <c r="G82" s="342" t="s">
        <v>888</v>
      </c>
      <c r="H82" s="342" t="s">
        <v>889</v>
      </c>
      <c r="I82" s="342" t="s">
        <v>82</v>
      </c>
      <c r="J82" s="342" t="s">
        <v>890</v>
      </c>
      <c r="K82" s="342" t="s">
        <v>891</v>
      </c>
      <c r="L82" s="478" t="s">
        <v>892</v>
      </c>
      <c r="M82" s="338">
        <v>43101</v>
      </c>
      <c r="N82" s="338">
        <v>43465</v>
      </c>
      <c r="O82" s="477" t="s">
        <v>893</v>
      </c>
      <c r="P82" s="477" t="s">
        <v>893</v>
      </c>
      <c r="Q82" s="479" t="s">
        <v>87</v>
      </c>
      <c r="R82" s="479">
        <v>1</v>
      </c>
      <c r="S82" s="479" t="s">
        <v>87</v>
      </c>
      <c r="T82" s="479" t="s">
        <v>87</v>
      </c>
      <c r="U82" s="342" t="s">
        <v>87</v>
      </c>
      <c r="V82" s="350" t="s">
        <v>87</v>
      </c>
      <c r="W82" s="342">
        <v>1</v>
      </c>
      <c r="X82" s="350">
        <v>1</v>
      </c>
      <c r="Y82" s="478" t="s">
        <v>87</v>
      </c>
      <c r="Z82" s="478" t="s">
        <v>87</v>
      </c>
      <c r="AA82" s="478" t="s">
        <v>87</v>
      </c>
      <c r="AB82" s="478" t="s">
        <v>87</v>
      </c>
      <c r="AC82" s="333" t="s">
        <v>894</v>
      </c>
      <c r="AD82" s="333" t="s">
        <v>895</v>
      </c>
      <c r="AE82" s="333" t="s">
        <v>896</v>
      </c>
      <c r="AF82" s="342">
        <v>7512</v>
      </c>
      <c r="AG82" s="333" t="s">
        <v>897</v>
      </c>
      <c r="AH82" s="478" t="s">
        <v>898</v>
      </c>
      <c r="AI82" s="447">
        <v>351000000</v>
      </c>
      <c r="AJ82" s="350">
        <v>0.05</v>
      </c>
      <c r="AK82" s="447">
        <v>17550000</v>
      </c>
      <c r="AL82" s="192" t="s">
        <v>87</v>
      </c>
      <c r="AM82" s="152">
        <v>0</v>
      </c>
      <c r="AN82" s="192" t="s">
        <v>87</v>
      </c>
      <c r="AO82" s="192" t="s">
        <v>87</v>
      </c>
      <c r="AP82" s="192" t="s">
        <v>87</v>
      </c>
      <c r="AQ82" s="192" t="s">
        <v>87</v>
      </c>
      <c r="AR82" s="192" t="s">
        <v>87</v>
      </c>
      <c r="AS82" s="192" t="s">
        <v>87</v>
      </c>
      <c r="AT82" s="192" t="s">
        <v>87</v>
      </c>
      <c r="AU82" s="157" t="s">
        <v>87</v>
      </c>
      <c r="AV82" s="157" t="s">
        <v>87</v>
      </c>
      <c r="AW82" s="157" t="s">
        <v>87</v>
      </c>
      <c r="AX82" s="157" t="s">
        <v>87</v>
      </c>
      <c r="AY82" s="192" t="s">
        <v>87</v>
      </c>
      <c r="AZ82" s="157" t="s">
        <v>87</v>
      </c>
      <c r="BA82" s="157" t="s">
        <v>87</v>
      </c>
      <c r="BB82" s="155" t="s">
        <v>87</v>
      </c>
      <c r="BC82" s="155" t="s">
        <v>87</v>
      </c>
      <c r="BD82" s="155" t="s">
        <v>87</v>
      </c>
      <c r="BE82" s="156" t="s">
        <v>87</v>
      </c>
      <c r="BF82" s="157" t="s">
        <v>87</v>
      </c>
      <c r="BG82" s="330"/>
      <c r="BH82" s="330"/>
      <c r="BI82" s="330"/>
      <c r="BJ82" s="330"/>
      <c r="BK82" s="330"/>
      <c r="BL82" s="330"/>
      <c r="BM82" s="330"/>
      <c r="BN82" s="330"/>
      <c r="BO82" s="330"/>
      <c r="BP82" s="330"/>
      <c r="BQ82" s="330"/>
      <c r="BR82" s="330"/>
      <c r="BS82" s="330"/>
      <c r="BT82" s="330"/>
      <c r="BU82" s="330"/>
      <c r="BV82" s="330"/>
      <c r="BW82" s="330"/>
      <c r="BX82" s="330"/>
      <c r="BY82" s="330"/>
      <c r="BZ82" s="330"/>
      <c r="CA82" s="330"/>
      <c r="CB82" s="330"/>
      <c r="CC82" s="330"/>
      <c r="CD82" s="330"/>
      <c r="CE82" s="330"/>
      <c r="CF82" s="330"/>
      <c r="CG82" s="330"/>
      <c r="CH82" s="330"/>
      <c r="CI82" s="330"/>
      <c r="CJ82" s="330"/>
      <c r="CK82" s="330"/>
      <c r="CL82" s="330"/>
      <c r="CM82" s="330"/>
      <c r="CN82" s="330"/>
      <c r="CO82" s="330"/>
      <c r="CP82" s="330"/>
      <c r="CQ82" s="330"/>
      <c r="CR82" s="330"/>
      <c r="CS82" s="330"/>
      <c r="CT82" s="330"/>
      <c r="CU82" s="330"/>
      <c r="CV82" s="330"/>
      <c r="CW82" s="330"/>
      <c r="CX82" s="330"/>
      <c r="CY82" s="330"/>
      <c r="CZ82" s="330"/>
      <c r="DA82" s="330"/>
      <c r="DB82" s="330"/>
      <c r="DC82" s="330"/>
      <c r="DD82" s="330"/>
      <c r="DE82" s="330"/>
      <c r="DF82" s="330"/>
      <c r="DG82" s="330"/>
      <c r="DH82" s="330"/>
      <c r="DI82" s="330"/>
      <c r="DJ82" s="330"/>
      <c r="DK82" s="330"/>
      <c r="DL82" s="330"/>
      <c r="DM82" s="330"/>
      <c r="DN82" s="330"/>
      <c r="DO82" s="330"/>
      <c r="DP82" s="330"/>
      <c r="DQ82" s="330"/>
      <c r="DR82" s="330"/>
      <c r="DS82" s="330"/>
      <c r="DT82" s="330"/>
      <c r="DU82" s="330"/>
      <c r="DV82" s="330"/>
      <c r="DW82" s="330"/>
      <c r="DX82" s="330"/>
      <c r="DY82" s="330"/>
      <c r="DZ82" s="330"/>
      <c r="EA82" s="330"/>
      <c r="EB82" s="330"/>
      <c r="EC82" s="330"/>
      <c r="ED82" s="330"/>
      <c r="EE82" s="330"/>
      <c r="EF82" s="330"/>
      <c r="EG82" s="330"/>
      <c r="EH82" s="330"/>
      <c r="EI82" s="330"/>
      <c r="EJ82" s="330"/>
      <c r="EK82" s="330"/>
      <c r="EL82" s="330"/>
      <c r="EM82" s="330"/>
    </row>
    <row r="83" spans="1:143" s="35" customFormat="1" ht="60" customHeight="1">
      <c r="A83" s="142" t="s">
        <v>899</v>
      </c>
      <c r="B83" s="332" t="s">
        <v>884</v>
      </c>
      <c r="C83" s="333" t="s">
        <v>885</v>
      </c>
      <c r="D83" s="333" t="s">
        <v>886</v>
      </c>
      <c r="E83" s="480" t="s">
        <v>900</v>
      </c>
      <c r="F83" s="162">
        <v>0.91</v>
      </c>
      <c r="G83" s="335" t="s">
        <v>888</v>
      </c>
      <c r="H83" s="335" t="s">
        <v>889</v>
      </c>
      <c r="I83" s="335" t="s">
        <v>82</v>
      </c>
      <c r="J83" s="481" t="s">
        <v>901</v>
      </c>
      <c r="K83" s="481" t="s">
        <v>902</v>
      </c>
      <c r="L83" s="481" t="s">
        <v>903</v>
      </c>
      <c r="M83" s="355">
        <v>42887</v>
      </c>
      <c r="N83" s="355">
        <v>44196</v>
      </c>
      <c r="O83" s="480" t="s">
        <v>904</v>
      </c>
      <c r="P83" s="480" t="s">
        <v>905</v>
      </c>
      <c r="Q83" s="482">
        <v>1</v>
      </c>
      <c r="R83" s="482">
        <v>3</v>
      </c>
      <c r="S83" s="335">
        <v>3</v>
      </c>
      <c r="T83" s="335">
        <v>3</v>
      </c>
      <c r="U83" s="335">
        <v>1</v>
      </c>
      <c r="V83" s="341">
        <v>1</v>
      </c>
      <c r="W83" s="335">
        <v>3</v>
      </c>
      <c r="X83" s="483">
        <v>1</v>
      </c>
      <c r="Y83" s="335">
        <v>3</v>
      </c>
      <c r="Z83" s="341">
        <v>1</v>
      </c>
      <c r="AA83" s="342">
        <v>1</v>
      </c>
      <c r="AB83" s="484" t="s">
        <v>906</v>
      </c>
      <c r="AC83" s="402" t="s">
        <v>894</v>
      </c>
      <c r="AD83" s="402" t="s">
        <v>895</v>
      </c>
      <c r="AE83" s="402" t="s">
        <v>896</v>
      </c>
      <c r="AF83" s="335">
        <v>7512</v>
      </c>
      <c r="AG83" s="402" t="s">
        <v>897</v>
      </c>
      <c r="AH83" s="343" t="s">
        <v>907</v>
      </c>
      <c r="AI83" s="218">
        <v>779800000</v>
      </c>
      <c r="AJ83" s="341" t="s">
        <v>93</v>
      </c>
      <c r="AK83" s="485" t="s">
        <v>87</v>
      </c>
      <c r="AL83" s="486" t="s">
        <v>908</v>
      </c>
      <c r="AM83" s="152">
        <v>1.4999999999999999E-2</v>
      </c>
      <c r="AN83" s="170">
        <v>44013</v>
      </c>
      <c r="AO83" s="170">
        <v>44196</v>
      </c>
      <c r="AP83" s="482" t="s">
        <v>904</v>
      </c>
      <c r="AQ83" s="486" t="s">
        <v>905</v>
      </c>
      <c r="AR83" s="335">
        <v>2</v>
      </c>
      <c r="AS83" s="634">
        <v>2</v>
      </c>
      <c r="AT83" s="197">
        <v>1</v>
      </c>
      <c r="AU83" s="173" t="s">
        <v>909</v>
      </c>
      <c r="AV83" s="173" t="s">
        <v>910</v>
      </c>
      <c r="AW83" s="173" t="s">
        <v>911</v>
      </c>
      <c r="AX83" s="397" t="s">
        <v>912</v>
      </c>
      <c r="AY83" s="173">
        <v>7692</v>
      </c>
      <c r="AZ83" s="173" t="s">
        <v>913</v>
      </c>
      <c r="BA83" s="173" t="s">
        <v>914</v>
      </c>
      <c r="BB83" s="420">
        <v>6875000000</v>
      </c>
      <c r="BC83" s="487" t="s">
        <v>915</v>
      </c>
      <c r="BD83" s="660" t="s">
        <v>193</v>
      </c>
      <c r="BE83" s="620" t="s">
        <v>1775</v>
      </c>
      <c r="BF83" s="620" t="s">
        <v>1776</v>
      </c>
      <c r="BG83" s="330"/>
      <c r="BH83" s="330"/>
      <c r="BI83" s="330"/>
      <c r="BJ83" s="330"/>
      <c r="BK83" s="330"/>
      <c r="BL83" s="330"/>
      <c r="BM83" s="330"/>
      <c r="BN83" s="330"/>
      <c r="BO83" s="330"/>
      <c r="BP83" s="330"/>
      <c r="BQ83" s="330"/>
      <c r="BR83" s="330"/>
      <c r="BS83" s="330"/>
      <c r="BT83" s="330"/>
      <c r="BU83" s="330"/>
      <c r="BV83" s="330"/>
      <c r="BW83" s="330"/>
      <c r="BX83" s="330"/>
      <c r="BY83" s="330"/>
      <c r="BZ83" s="330"/>
      <c r="CA83" s="330"/>
      <c r="CB83" s="330"/>
      <c r="CC83" s="330"/>
      <c r="CD83" s="330"/>
      <c r="CE83" s="330"/>
      <c r="CF83" s="330"/>
      <c r="CG83" s="330"/>
      <c r="CH83" s="330"/>
      <c r="CI83" s="330"/>
      <c r="CJ83" s="330"/>
      <c r="CK83" s="330"/>
      <c r="CL83" s="330"/>
      <c r="CM83" s="330"/>
      <c r="CN83" s="330"/>
      <c r="CO83" s="330"/>
      <c r="CP83" s="330"/>
      <c r="CQ83" s="330"/>
      <c r="CR83" s="330"/>
      <c r="CS83" s="330"/>
      <c r="CT83" s="330"/>
      <c r="CU83" s="330"/>
      <c r="CV83" s="330"/>
      <c r="CW83" s="330"/>
      <c r="CX83" s="330"/>
      <c r="CY83" s="330"/>
      <c r="CZ83" s="330"/>
      <c r="DA83" s="330"/>
      <c r="DB83" s="330"/>
      <c r="DC83" s="330"/>
      <c r="DD83" s="330"/>
      <c r="DE83" s="330"/>
      <c r="DF83" s="330"/>
      <c r="DG83" s="330"/>
      <c r="DH83" s="330"/>
      <c r="DI83" s="330"/>
      <c r="DJ83" s="330"/>
      <c r="DK83" s="330"/>
      <c r="DL83" s="330"/>
      <c r="DM83" s="330"/>
      <c r="DN83" s="330"/>
      <c r="DO83" s="330"/>
      <c r="DP83" s="330"/>
      <c r="DQ83" s="330"/>
      <c r="DR83" s="330"/>
      <c r="DS83" s="330"/>
      <c r="DT83" s="330"/>
      <c r="DU83" s="330"/>
      <c r="DV83" s="330"/>
      <c r="DW83" s="330"/>
      <c r="DX83" s="330"/>
      <c r="DY83" s="330"/>
      <c r="DZ83" s="330"/>
      <c r="EA83" s="330"/>
      <c r="EB83" s="330"/>
      <c r="EC83" s="330"/>
      <c r="ED83" s="330"/>
      <c r="EE83" s="330"/>
      <c r="EF83" s="330"/>
      <c r="EG83" s="330"/>
      <c r="EH83" s="330"/>
      <c r="EI83" s="330"/>
      <c r="EJ83" s="330"/>
      <c r="EK83" s="330"/>
      <c r="EL83" s="330"/>
      <c r="EM83" s="330"/>
    </row>
    <row r="84" spans="1:143" s="34" customFormat="1" ht="42.75" customHeight="1">
      <c r="A84" s="142" t="s">
        <v>916</v>
      </c>
      <c r="B84" s="333" t="s">
        <v>884</v>
      </c>
      <c r="C84" s="333" t="s">
        <v>885</v>
      </c>
      <c r="D84" s="333" t="s">
        <v>886</v>
      </c>
      <c r="E84" s="477" t="s">
        <v>917</v>
      </c>
      <c r="F84" s="145">
        <v>0.91</v>
      </c>
      <c r="G84" s="342" t="s">
        <v>888</v>
      </c>
      <c r="H84" s="342" t="s">
        <v>889</v>
      </c>
      <c r="I84" s="342" t="s">
        <v>82</v>
      </c>
      <c r="J84" s="488" t="s">
        <v>918</v>
      </c>
      <c r="K84" s="488" t="s">
        <v>919</v>
      </c>
      <c r="L84" s="489" t="s">
        <v>920</v>
      </c>
      <c r="M84" s="338">
        <v>42887</v>
      </c>
      <c r="N84" s="338">
        <v>43100</v>
      </c>
      <c r="O84" s="477" t="s">
        <v>921</v>
      </c>
      <c r="P84" s="477" t="s">
        <v>921</v>
      </c>
      <c r="Q84" s="479">
        <v>1</v>
      </c>
      <c r="R84" s="479">
        <v>0</v>
      </c>
      <c r="S84" s="342">
        <v>0</v>
      </c>
      <c r="T84" s="342">
        <v>0</v>
      </c>
      <c r="U84" s="342">
        <v>1</v>
      </c>
      <c r="V84" s="350">
        <v>1</v>
      </c>
      <c r="W84" s="342" t="s">
        <v>87</v>
      </c>
      <c r="X84" s="342" t="s">
        <v>87</v>
      </c>
      <c r="Y84" s="342" t="s">
        <v>87</v>
      </c>
      <c r="Z84" s="342" t="s">
        <v>87</v>
      </c>
      <c r="AA84" s="342" t="s">
        <v>87</v>
      </c>
      <c r="AB84" s="342" t="s">
        <v>87</v>
      </c>
      <c r="AC84" s="333" t="s">
        <v>894</v>
      </c>
      <c r="AD84" s="333" t="s">
        <v>895</v>
      </c>
      <c r="AE84" s="333" t="s">
        <v>896</v>
      </c>
      <c r="AF84" s="342">
        <v>7512</v>
      </c>
      <c r="AG84" s="333" t="s">
        <v>897</v>
      </c>
      <c r="AH84" s="333" t="s">
        <v>907</v>
      </c>
      <c r="AI84" s="490">
        <v>779800000</v>
      </c>
      <c r="AJ84" s="350" t="s">
        <v>93</v>
      </c>
      <c r="AK84" s="490" t="s">
        <v>87</v>
      </c>
      <c r="AL84" s="192" t="s">
        <v>87</v>
      </c>
      <c r="AM84" s="152">
        <v>0</v>
      </c>
      <c r="AN84" s="192" t="s">
        <v>87</v>
      </c>
      <c r="AO84" s="192" t="s">
        <v>87</v>
      </c>
      <c r="AP84" s="192" t="s">
        <v>87</v>
      </c>
      <c r="AQ84" s="192" t="s">
        <v>87</v>
      </c>
      <c r="AR84" s="192" t="s">
        <v>87</v>
      </c>
      <c r="AS84" s="192" t="s">
        <v>87</v>
      </c>
      <c r="AT84" s="192" t="s">
        <v>87</v>
      </c>
      <c r="AU84" s="157" t="s">
        <v>87</v>
      </c>
      <c r="AV84" s="157" t="s">
        <v>87</v>
      </c>
      <c r="AW84" s="157" t="s">
        <v>87</v>
      </c>
      <c r="AX84" s="157" t="s">
        <v>87</v>
      </c>
      <c r="AY84" s="192" t="s">
        <v>87</v>
      </c>
      <c r="AZ84" s="157" t="s">
        <v>87</v>
      </c>
      <c r="BA84" s="157" t="s">
        <v>87</v>
      </c>
      <c r="BB84" s="155" t="s">
        <v>87</v>
      </c>
      <c r="BC84" s="155" t="s">
        <v>87</v>
      </c>
      <c r="BD84" s="155" t="s">
        <v>87</v>
      </c>
      <c r="BE84" s="156" t="s">
        <v>87</v>
      </c>
      <c r="BF84" s="157" t="s">
        <v>87</v>
      </c>
    </row>
    <row r="85" spans="1:143" s="35" customFormat="1" ht="42.75" customHeight="1">
      <c r="A85" s="142" t="s">
        <v>922</v>
      </c>
      <c r="B85" s="143" t="s">
        <v>884</v>
      </c>
      <c r="C85" s="144" t="s">
        <v>923</v>
      </c>
      <c r="D85" s="144" t="s">
        <v>924</v>
      </c>
      <c r="E85" s="491" t="s">
        <v>925</v>
      </c>
      <c r="F85" s="162">
        <v>0.91</v>
      </c>
      <c r="G85" s="162" t="s">
        <v>255</v>
      </c>
      <c r="H85" s="162" t="s">
        <v>926</v>
      </c>
      <c r="I85" s="162" t="s">
        <v>82</v>
      </c>
      <c r="J85" s="335" t="s">
        <v>87</v>
      </c>
      <c r="K85" s="335" t="s">
        <v>87</v>
      </c>
      <c r="L85" s="335" t="s">
        <v>87</v>
      </c>
      <c r="M85" s="164">
        <v>42736</v>
      </c>
      <c r="N85" s="164">
        <v>43981</v>
      </c>
      <c r="O85" s="491" t="s">
        <v>927</v>
      </c>
      <c r="P85" s="491" t="s">
        <v>928</v>
      </c>
      <c r="Q85" s="166">
        <v>1</v>
      </c>
      <c r="R85" s="166">
        <v>1</v>
      </c>
      <c r="S85" s="166">
        <v>1</v>
      </c>
      <c r="T85" s="166">
        <v>1</v>
      </c>
      <c r="U85" s="166">
        <v>0.25</v>
      </c>
      <c r="V85" s="219">
        <f>+U85/Q85</f>
        <v>0.25</v>
      </c>
      <c r="W85" s="219">
        <v>1</v>
      </c>
      <c r="X85" s="219">
        <v>1</v>
      </c>
      <c r="Y85" s="166">
        <v>1</v>
      </c>
      <c r="Z85" s="166">
        <v>1</v>
      </c>
      <c r="AA85" s="166">
        <v>1</v>
      </c>
      <c r="AB85" s="166">
        <v>1</v>
      </c>
      <c r="AC85" s="162" t="s">
        <v>87</v>
      </c>
      <c r="AD85" s="162" t="s">
        <v>87</v>
      </c>
      <c r="AE85" s="162" t="s">
        <v>87</v>
      </c>
      <c r="AF85" s="162">
        <v>8</v>
      </c>
      <c r="AG85" s="162" t="s">
        <v>87</v>
      </c>
      <c r="AH85" s="162" t="s">
        <v>87</v>
      </c>
      <c r="AI85" s="218" t="s">
        <v>87</v>
      </c>
      <c r="AJ85" s="72">
        <v>6.5992675894822814E-3</v>
      </c>
      <c r="AK85" s="218" t="s">
        <v>87</v>
      </c>
      <c r="AL85" s="335" t="s">
        <v>87</v>
      </c>
      <c r="AM85" s="152">
        <v>0</v>
      </c>
      <c r="AN85" s="335" t="s">
        <v>87</v>
      </c>
      <c r="AO85" s="335" t="s">
        <v>87</v>
      </c>
      <c r="AP85" s="335" t="s">
        <v>87</v>
      </c>
      <c r="AQ85" s="335" t="s">
        <v>87</v>
      </c>
      <c r="AR85" s="335" t="s">
        <v>87</v>
      </c>
      <c r="AS85" s="335" t="s">
        <v>87</v>
      </c>
      <c r="AT85" s="335" t="s">
        <v>87</v>
      </c>
      <c r="AU85" s="493" t="s">
        <v>87</v>
      </c>
      <c r="AV85" s="493" t="s">
        <v>87</v>
      </c>
      <c r="AW85" s="493" t="s">
        <v>87</v>
      </c>
      <c r="AX85" s="493" t="s">
        <v>87</v>
      </c>
      <c r="AY85" s="335" t="s">
        <v>87</v>
      </c>
      <c r="AZ85" s="493" t="s">
        <v>87</v>
      </c>
      <c r="BA85" s="493" t="s">
        <v>87</v>
      </c>
      <c r="BB85" s="494" t="s">
        <v>87</v>
      </c>
      <c r="BC85" s="494" t="s">
        <v>87</v>
      </c>
      <c r="BD85" s="494" t="s">
        <v>87</v>
      </c>
      <c r="BE85" s="495" t="s">
        <v>87</v>
      </c>
      <c r="BF85" s="157" t="s">
        <v>87</v>
      </c>
      <c r="BG85" s="330"/>
      <c r="BH85" s="330"/>
      <c r="BI85" s="330"/>
      <c r="BJ85" s="330"/>
      <c r="BK85" s="330"/>
      <c r="BL85" s="330"/>
      <c r="BM85" s="330"/>
      <c r="BN85" s="330"/>
      <c r="BO85" s="330"/>
      <c r="BP85" s="330"/>
      <c r="BQ85" s="330"/>
      <c r="BR85" s="330"/>
      <c r="BS85" s="330"/>
      <c r="BT85" s="330"/>
      <c r="BU85" s="330"/>
      <c r="BV85" s="330"/>
      <c r="BW85" s="330"/>
      <c r="BX85" s="330"/>
      <c r="BY85" s="330"/>
      <c r="BZ85" s="330"/>
      <c r="CA85" s="330"/>
      <c r="CB85" s="330"/>
      <c r="CC85" s="330"/>
      <c r="CD85" s="330"/>
      <c r="CE85" s="330"/>
      <c r="CF85" s="330"/>
      <c r="CG85" s="330"/>
      <c r="CH85" s="330"/>
      <c r="CI85" s="330"/>
      <c r="CJ85" s="330"/>
      <c r="CK85" s="330"/>
      <c r="CL85" s="330"/>
      <c r="CM85" s="330"/>
      <c r="CN85" s="330"/>
      <c r="CO85" s="330"/>
      <c r="CP85" s="330"/>
      <c r="CQ85" s="330"/>
      <c r="CR85" s="330"/>
      <c r="CS85" s="330"/>
      <c r="CT85" s="330"/>
      <c r="CU85" s="330"/>
      <c r="CV85" s="330"/>
      <c r="CW85" s="330"/>
      <c r="CX85" s="330"/>
      <c r="CY85" s="330"/>
      <c r="CZ85" s="330"/>
      <c r="DA85" s="330"/>
      <c r="DB85" s="330"/>
      <c r="DC85" s="330"/>
      <c r="DD85" s="330"/>
      <c r="DE85" s="330"/>
      <c r="DF85" s="330"/>
      <c r="DG85" s="330"/>
      <c r="DH85" s="330"/>
      <c r="DI85" s="330"/>
      <c r="DJ85" s="330"/>
      <c r="DK85" s="330"/>
      <c r="DL85" s="330"/>
      <c r="DM85" s="330"/>
      <c r="DN85" s="330"/>
      <c r="DO85" s="330"/>
      <c r="DP85" s="330"/>
      <c r="DQ85" s="330"/>
      <c r="DR85" s="330"/>
      <c r="DS85" s="330"/>
      <c r="DT85" s="330"/>
      <c r="DU85" s="330"/>
      <c r="DV85" s="330"/>
      <c r="DW85" s="330"/>
      <c r="DX85" s="330"/>
      <c r="DY85" s="330"/>
      <c r="DZ85" s="330"/>
      <c r="EA85" s="330"/>
      <c r="EB85" s="330"/>
      <c r="EC85" s="330"/>
      <c r="ED85" s="330"/>
      <c r="EE85" s="330"/>
      <c r="EF85" s="330"/>
      <c r="EG85" s="330"/>
      <c r="EH85" s="330"/>
      <c r="EI85" s="330"/>
      <c r="EJ85" s="330"/>
      <c r="EK85" s="330"/>
      <c r="EL85" s="330"/>
      <c r="EM85" s="330"/>
    </row>
    <row r="86" spans="1:143" s="35" customFormat="1" ht="60" customHeight="1">
      <c r="A86" s="142" t="s">
        <v>929</v>
      </c>
      <c r="B86" s="332" t="s">
        <v>884</v>
      </c>
      <c r="C86" s="333" t="s">
        <v>923</v>
      </c>
      <c r="D86" s="333" t="s">
        <v>924</v>
      </c>
      <c r="E86" s="480" t="s">
        <v>930</v>
      </c>
      <c r="F86" s="162">
        <v>0.91</v>
      </c>
      <c r="G86" s="335" t="s">
        <v>888</v>
      </c>
      <c r="H86" s="335" t="s">
        <v>889</v>
      </c>
      <c r="I86" s="335" t="s">
        <v>82</v>
      </c>
      <c r="J86" s="481" t="s">
        <v>901</v>
      </c>
      <c r="K86" s="481" t="s">
        <v>902</v>
      </c>
      <c r="L86" s="481" t="s">
        <v>903</v>
      </c>
      <c r="M86" s="355">
        <v>42887</v>
      </c>
      <c r="N86" s="355">
        <v>44196</v>
      </c>
      <c r="O86" s="480" t="s">
        <v>931</v>
      </c>
      <c r="P86" s="480" t="s">
        <v>932</v>
      </c>
      <c r="Q86" s="482">
        <v>2</v>
      </c>
      <c r="R86" s="482">
        <v>2</v>
      </c>
      <c r="S86" s="335">
        <v>2</v>
      </c>
      <c r="T86" s="335">
        <v>2</v>
      </c>
      <c r="U86" s="335">
        <v>2</v>
      </c>
      <c r="V86" s="341">
        <v>1</v>
      </c>
      <c r="W86" s="335">
        <v>2</v>
      </c>
      <c r="X86" s="483">
        <v>1</v>
      </c>
      <c r="Y86" s="335">
        <v>2</v>
      </c>
      <c r="Z86" s="341">
        <v>1</v>
      </c>
      <c r="AA86" s="362">
        <v>1</v>
      </c>
      <c r="AB86" s="148">
        <v>0.5</v>
      </c>
      <c r="AC86" s="402" t="s">
        <v>894</v>
      </c>
      <c r="AD86" s="402" t="s">
        <v>895</v>
      </c>
      <c r="AE86" s="402" t="s">
        <v>896</v>
      </c>
      <c r="AF86" s="335">
        <v>7512</v>
      </c>
      <c r="AG86" s="402" t="s">
        <v>897</v>
      </c>
      <c r="AH86" s="343" t="s">
        <v>933</v>
      </c>
      <c r="AI86" s="218">
        <v>9243450000</v>
      </c>
      <c r="AJ86" s="162" t="s">
        <v>87</v>
      </c>
      <c r="AK86" s="162" t="s">
        <v>87</v>
      </c>
      <c r="AL86" s="486" t="s">
        <v>930</v>
      </c>
      <c r="AM86" s="152">
        <v>0.01</v>
      </c>
      <c r="AN86" s="170">
        <v>44013</v>
      </c>
      <c r="AO86" s="170">
        <v>44196</v>
      </c>
      <c r="AP86" s="482" t="s">
        <v>931</v>
      </c>
      <c r="AQ86" s="486" t="s">
        <v>934</v>
      </c>
      <c r="AR86" s="179">
        <v>1</v>
      </c>
      <c r="AS86" s="635">
        <v>1</v>
      </c>
      <c r="AT86" s="197">
        <v>1</v>
      </c>
      <c r="AU86" s="173" t="s">
        <v>909</v>
      </c>
      <c r="AV86" s="173" t="s">
        <v>910</v>
      </c>
      <c r="AW86" s="173" t="s">
        <v>911</v>
      </c>
      <c r="AX86" s="397" t="s">
        <v>912</v>
      </c>
      <c r="AY86" s="173">
        <v>7692</v>
      </c>
      <c r="AZ86" s="173" t="s">
        <v>913</v>
      </c>
      <c r="BA86" s="173" t="s">
        <v>914</v>
      </c>
      <c r="BB86" s="420">
        <v>6875000000</v>
      </c>
      <c r="BC86" s="487" t="s">
        <v>915</v>
      </c>
      <c r="BD86" s="660" t="s">
        <v>193</v>
      </c>
      <c r="BE86" s="620" t="s">
        <v>1777</v>
      </c>
      <c r="BF86" s="620" t="s">
        <v>1778</v>
      </c>
      <c r="BG86" s="330"/>
      <c r="BH86" s="330"/>
      <c r="BI86" s="330"/>
      <c r="BJ86" s="330"/>
      <c r="BK86" s="330"/>
      <c r="BL86" s="330"/>
      <c r="BM86" s="330"/>
      <c r="BN86" s="330"/>
      <c r="BO86" s="330"/>
      <c r="BP86" s="330"/>
      <c r="BQ86" s="330"/>
      <c r="BR86" s="330"/>
      <c r="BS86" s="330"/>
      <c r="BT86" s="330"/>
      <c r="BU86" s="330"/>
      <c r="BV86" s="330"/>
      <c r="BW86" s="330"/>
      <c r="BX86" s="330"/>
      <c r="BY86" s="330"/>
      <c r="BZ86" s="330"/>
      <c r="CA86" s="330"/>
      <c r="CB86" s="330"/>
      <c r="CC86" s="330"/>
      <c r="CD86" s="330"/>
      <c r="CE86" s="330"/>
      <c r="CF86" s="330"/>
      <c r="CG86" s="330"/>
      <c r="CH86" s="330"/>
      <c r="CI86" s="330"/>
      <c r="CJ86" s="330"/>
      <c r="CK86" s="330"/>
      <c r="CL86" s="330"/>
      <c r="CM86" s="330"/>
      <c r="CN86" s="330"/>
      <c r="CO86" s="330"/>
      <c r="CP86" s="330"/>
      <c r="CQ86" s="330"/>
      <c r="CR86" s="330"/>
      <c r="CS86" s="330"/>
      <c r="CT86" s="330"/>
      <c r="CU86" s="330"/>
      <c r="CV86" s="330"/>
      <c r="CW86" s="330"/>
      <c r="CX86" s="330"/>
      <c r="CY86" s="330"/>
      <c r="CZ86" s="330"/>
      <c r="DA86" s="330"/>
      <c r="DB86" s="330"/>
      <c r="DC86" s="330"/>
      <c r="DD86" s="330"/>
      <c r="DE86" s="330"/>
      <c r="DF86" s="330"/>
      <c r="DG86" s="330"/>
      <c r="DH86" s="330"/>
      <c r="DI86" s="330"/>
      <c r="DJ86" s="330"/>
      <c r="DK86" s="330"/>
      <c r="DL86" s="330"/>
      <c r="DM86" s="330"/>
      <c r="DN86" s="330"/>
      <c r="DO86" s="330"/>
      <c r="DP86" s="330"/>
      <c r="DQ86" s="330"/>
      <c r="DR86" s="330"/>
      <c r="DS86" s="330"/>
      <c r="DT86" s="330"/>
      <c r="DU86" s="330"/>
      <c r="DV86" s="330"/>
      <c r="DW86" s="330"/>
      <c r="DX86" s="330"/>
      <c r="DY86" s="330"/>
      <c r="DZ86" s="330"/>
      <c r="EA86" s="330"/>
      <c r="EB86" s="330"/>
      <c r="EC86" s="330"/>
      <c r="ED86" s="330"/>
      <c r="EE86" s="330"/>
      <c r="EF86" s="330"/>
      <c r="EG86" s="330"/>
      <c r="EH86" s="330"/>
      <c r="EI86" s="330"/>
      <c r="EJ86" s="330"/>
      <c r="EK86" s="330"/>
      <c r="EL86" s="330"/>
      <c r="EM86" s="330"/>
    </row>
    <row r="87" spans="1:143" s="35" customFormat="1" ht="42.75" customHeight="1">
      <c r="A87" s="142" t="s">
        <v>935</v>
      </c>
      <c r="B87" s="332" t="s">
        <v>884</v>
      </c>
      <c r="C87" s="333" t="s">
        <v>923</v>
      </c>
      <c r="D87" s="333" t="s">
        <v>924</v>
      </c>
      <c r="E87" s="477" t="s">
        <v>936</v>
      </c>
      <c r="F87" s="145">
        <v>0.91</v>
      </c>
      <c r="G87" s="342" t="s">
        <v>888</v>
      </c>
      <c r="H87" s="342" t="s">
        <v>889</v>
      </c>
      <c r="I87" s="342" t="s">
        <v>82</v>
      </c>
      <c r="J87" s="89" t="s">
        <v>918</v>
      </c>
      <c r="K87" s="89" t="s">
        <v>919</v>
      </c>
      <c r="L87" s="478" t="s">
        <v>920</v>
      </c>
      <c r="M87" s="338">
        <v>42887</v>
      </c>
      <c r="N87" s="338">
        <v>43465</v>
      </c>
      <c r="O87" s="477" t="s">
        <v>937</v>
      </c>
      <c r="P87" s="496" t="s">
        <v>938</v>
      </c>
      <c r="Q87" s="497">
        <v>0.3</v>
      </c>
      <c r="R87" s="497">
        <v>0.7</v>
      </c>
      <c r="S87" s="479" t="s">
        <v>87</v>
      </c>
      <c r="T87" s="479" t="s">
        <v>87</v>
      </c>
      <c r="U87" s="350">
        <v>0.3</v>
      </c>
      <c r="V87" s="350">
        <v>1</v>
      </c>
      <c r="W87" s="497">
        <v>0.7</v>
      </c>
      <c r="X87" s="497">
        <v>1</v>
      </c>
      <c r="Y87" s="478" t="s">
        <v>87</v>
      </c>
      <c r="Z87" s="478" t="s">
        <v>87</v>
      </c>
      <c r="AA87" s="478" t="s">
        <v>87</v>
      </c>
      <c r="AB87" s="478" t="s">
        <v>87</v>
      </c>
      <c r="AC87" s="333" t="s">
        <v>894</v>
      </c>
      <c r="AD87" s="333" t="s">
        <v>895</v>
      </c>
      <c r="AE87" s="333" t="s">
        <v>896</v>
      </c>
      <c r="AF87" s="342">
        <v>7512</v>
      </c>
      <c r="AG87" s="333" t="s">
        <v>897</v>
      </c>
      <c r="AH87" s="478" t="s">
        <v>933</v>
      </c>
      <c r="AI87" s="447">
        <v>9243450000</v>
      </c>
      <c r="AJ87" s="350" t="s">
        <v>87</v>
      </c>
      <c r="AK87" s="490" t="s">
        <v>87</v>
      </c>
      <c r="AL87" s="335" t="s">
        <v>87</v>
      </c>
      <c r="AM87" s="152">
        <v>0</v>
      </c>
      <c r="AN87" s="335" t="s">
        <v>87</v>
      </c>
      <c r="AO87" s="335" t="s">
        <v>87</v>
      </c>
      <c r="AP87" s="335" t="s">
        <v>87</v>
      </c>
      <c r="AQ87" s="335" t="s">
        <v>87</v>
      </c>
      <c r="AR87" s="335" t="s">
        <v>87</v>
      </c>
      <c r="AS87" s="335" t="s">
        <v>87</v>
      </c>
      <c r="AT87" s="335" t="s">
        <v>87</v>
      </c>
      <c r="AU87" s="493" t="s">
        <v>87</v>
      </c>
      <c r="AV87" s="493" t="s">
        <v>87</v>
      </c>
      <c r="AW87" s="493" t="s">
        <v>87</v>
      </c>
      <c r="AX87" s="493" t="s">
        <v>87</v>
      </c>
      <c r="AY87" s="335" t="s">
        <v>87</v>
      </c>
      <c r="AZ87" s="493" t="s">
        <v>87</v>
      </c>
      <c r="BA87" s="493" t="s">
        <v>87</v>
      </c>
      <c r="BB87" s="494" t="s">
        <v>87</v>
      </c>
      <c r="BC87" s="494" t="s">
        <v>87</v>
      </c>
      <c r="BD87" s="494" t="s">
        <v>87</v>
      </c>
      <c r="BE87" s="495" t="s">
        <v>87</v>
      </c>
      <c r="BF87" s="157" t="s">
        <v>87</v>
      </c>
      <c r="BG87" s="330"/>
      <c r="BH87" s="330"/>
      <c r="BI87" s="330"/>
      <c r="BJ87" s="330"/>
      <c r="BK87" s="330"/>
      <c r="BL87" s="330"/>
      <c r="BM87" s="330"/>
      <c r="BN87" s="330"/>
      <c r="BO87" s="330"/>
      <c r="BP87" s="330"/>
      <c r="BQ87" s="330"/>
      <c r="BR87" s="330"/>
      <c r="BS87" s="330"/>
      <c r="BT87" s="330"/>
      <c r="BU87" s="330"/>
      <c r="BV87" s="330"/>
      <c r="BW87" s="330"/>
      <c r="BX87" s="330"/>
      <c r="BY87" s="330"/>
      <c r="BZ87" s="330"/>
      <c r="CA87" s="330"/>
      <c r="CB87" s="330"/>
      <c r="CC87" s="330"/>
      <c r="CD87" s="330"/>
      <c r="CE87" s="330"/>
      <c r="CF87" s="330"/>
      <c r="CG87" s="330"/>
      <c r="CH87" s="330"/>
      <c r="CI87" s="330"/>
      <c r="CJ87" s="330"/>
      <c r="CK87" s="330"/>
      <c r="CL87" s="330"/>
      <c r="CM87" s="330"/>
      <c r="CN87" s="330"/>
      <c r="CO87" s="330"/>
      <c r="CP87" s="330"/>
      <c r="CQ87" s="330"/>
      <c r="CR87" s="330"/>
      <c r="CS87" s="330"/>
      <c r="CT87" s="330"/>
      <c r="CU87" s="330"/>
      <c r="CV87" s="330"/>
      <c r="CW87" s="330"/>
      <c r="CX87" s="330"/>
      <c r="CY87" s="330"/>
      <c r="CZ87" s="330"/>
      <c r="DA87" s="330"/>
      <c r="DB87" s="330"/>
      <c r="DC87" s="330"/>
      <c r="DD87" s="330"/>
      <c r="DE87" s="330"/>
      <c r="DF87" s="330"/>
      <c r="DG87" s="330"/>
      <c r="DH87" s="330"/>
      <c r="DI87" s="330"/>
      <c r="DJ87" s="330"/>
      <c r="DK87" s="330"/>
      <c r="DL87" s="330"/>
      <c r="DM87" s="330"/>
      <c r="DN87" s="330"/>
      <c r="DO87" s="330"/>
      <c r="DP87" s="330"/>
      <c r="DQ87" s="330"/>
      <c r="DR87" s="330"/>
      <c r="DS87" s="330"/>
      <c r="DT87" s="330"/>
      <c r="DU87" s="330"/>
      <c r="DV87" s="330"/>
      <c r="DW87" s="330"/>
      <c r="DX87" s="330"/>
      <c r="DY87" s="330"/>
      <c r="DZ87" s="330"/>
      <c r="EA87" s="330"/>
      <c r="EB87" s="330"/>
      <c r="EC87" s="330"/>
      <c r="ED87" s="330"/>
      <c r="EE87" s="330"/>
      <c r="EF87" s="330"/>
      <c r="EG87" s="330"/>
      <c r="EH87" s="330"/>
      <c r="EI87" s="330"/>
      <c r="EJ87" s="330"/>
      <c r="EK87" s="330"/>
      <c r="EL87" s="330"/>
      <c r="EM87" s="330"/>
    </row>
    <row r="88" spans="1:143" s="35" customFormat="1" ht="42.75" customHeight="1">
      <c r="A88" s="142" t="s">
        <v>939</v>
      </c>
      <c r="B88" s="332" t="s">
        <v>884</v>
      </c>
      <c r="C88" s="333" t="s">
        <v>923</v>
      </c>
      <c r="D88" s="333" t="s">
        <v>924</v>
      </c>
      <c r="E88" s="477" t="s">
        <v>940</v>
      </c>
      <c r="F88" s="145">
        <v>0.91</v>
      </c>
      <c r="G88" s="342" t="s">
        <v>888</v>
      </c>
      <c r="H88" s="342" t="s">
        <v>889</v>
      </c>
      <c r="I88" s="342" t="s">
        <v>82</v>
      </c>
      <c r="J88" s="89" t="s">
        <v>918</v>
      </c>
      <c r="K88" s="89" t="s">
        <v>919</v>
      </c>
      <c r="L88" s="478" t="s">
        <v>920</v>
      </c>
      <c r="M88" s="338">
        <v>42887</v>
      </c>
      <c r="N88" s="338">
        <v>43465</v>
      </c>
      <c r="O88" s="477" t="s">
        <v>941</v>
      </c>
      <c r="P88" s="477" t="s">
        <v>941</v>
      </c>
      <c r="Q88" s="479" t="s">
        <v>87</v>
      </c>
      <c r="R88" s="479">
        <v>1</v>
      </c>
      <c r="S88" s="479" t="s">
        <v>87</v>
      </c>
      <c r="T88" s="479" t="s">
        <v>87</v>
      </c>
      <c r="U88" s="342" t="s">
        <v>87</v>
      </c>
      <c r="V88" s="350" t="s">
        <v>87</v>
      </c>
      <c r="W88" s="342">
        <v>1</v>
      </c>
      <c r="X88" s="497">
        <v>1</v>
      </c>
      <c r="Y88" s="478" t="s">
        <v>87</v>
      </c>
      <c r="Z88" s="478" t="s">
        <v>87</v>
      </c>
      <c r="AA88" s="478" t="s">
        <v>87</v>
      </c>
      <c r="AB88" s="478" t="s">
        <v>87</v>
      </c>
      <c r="AC88" s="333" t="s">
        <v>894</v>
      </c>
      <c r="AD88" s="333" t="s">
        <v>895</v>
      </c>
      <c r="AE88" s="333" t="s">
        <v>896</v>
      </c>
      <c r="AF88" s="342">
        <v>7512</v>
      </c>
      <c r="AG88" s="333" t="s">
        <v>897</v>
      </c>
      <c r="AH88" s="478" t="s">
        <v>933</v>
      </c>
      <c r="AI88" s="447">
        <v>9243450000</v>
      </c>
      <c r="AJ88" s="350" t="s">
        <v>93</v>
      </c>
      <c r="AK88" s="490" t="s">
        <v>87</v>
      </c>
      <c r="AL88" s="335" t="s">
        <v>87</v>
      </c>
      <c r="AM88" s="152">
        <v>0</v>
      </c>
      <c r="AN88" s="335" t="s">
        <v>87</v>
      </c>
      <c r="AO88" s="335" t="s">
        <v>87</v>
      </c>
      <c r="AP88" s="335" t="s">
        <v>87</v>
      </c>
      <c r="AQ88" s="335" t="s">
        <v>87</v>
      </c>
      <c r="AR88" s="335" t="s">
        <v>87</v>
      </c>
      <c r="AS88" s="335" t="s">
        <v>87</v>
      </c>
      <c r="AT88" s="335" t="s">
        <v>87</v>
      </c>
      <c r="AU88" s="493" t="s">
        <v>87</v>
      </c>
      <c r="AV88" s="493" t="s">
        <v>87</v>
      </c>
      <c r="AW88" s="493" t="s">
        <v>87</v>
      </c>
      <c r="AX88" s="493" t="s">
        <v>87</v>
      </c>
      <c r="AY88" s="335" t="s">
        <v>87</v>
      </c>
      <c r="AZ88" s="493" t="s">
        <v>87</v>
      </c>
      <c r="BA88" s="493" t="s">
        <v>87</v>
      </c>
      <c r="BB88" s="494" t="s">
        <v>87</v>
      </c>
      <c r="BC88" s="494" t="s">
        <v>87</v>
      </c>
      <c r="BD88" s="494" t="s">
        <v>87</v>
      </c>
      <c r="BE88" s="495" t="s">
        <v>87</v>
      </c>
      <c r="BF88" s="157" t="s">
        <v>87</v>
      </c>
      <c r="BG88" s="330"/>
      <c r="BH88" s="330"/>
      <c r="BI88" s="330"/>
      <c r="BJ88" s="330"/>
      <c r="BK88" s="330"/>
      <c r="BL88" s="330"/>
      <c r="BM88" s="330"/>
      <c r="BN88" s="330"/>
      <c r="BO88" s="330"/>
      <c r="BP88" s="330"/>
      <c r="BQ88" s="330"/>
      <c r="BR88" s="330"/>
      <c r="BS88" s="330"/>
      <c r="BT88" s="330"/>
      <c r="BU88" s="330"/>
      <c r="BV88" s="330"/>
      <c r="BW88" s="330"/>
      <c r="BX88" s="330"/>
      <c r="BY88" s="330"/>
      <c r="BZ88" s="330"/>
      <c r="CA88" s="330"/>
      <c r="CB88" s="330"/>
      <c r="CC88" s="330"/>
      <c r="CD88" s="330"/>
      <c r="CE88" s="330"/>
      <c r="CF88" s="330"/>
      <c r="CG88" s="330"/>
      <c r="CH88" s="330"/>
      <c r="CI88" s="330"/>
      <c r="CJ88" s="330"/>
      <c r="CK88" s="330"/>
      <c r="CL88" s="330"/>
      <c r="CM88" s="330"/>
      <c r="CN88" s="330"/>
      <c r="CO88" s="330"/>
      <c r="CP88" s="330"/>
      <c r="CQ88" s="330"/>
      <c r="CR88" s="330"/>
      <c r="CS88" s="330"/>
      <c r="CT88" s="330"/>
      <c r="CU88" s="330"/>
      <c r="CV88" s="330"/>
      <c r="CW88" s="330"/>
      <c r="CX88" s="330"/>
      <c r="CY88" s="330"/>
      <c r="CZ88" s="330"/>
      <c r="DA88" s="330"/>
      <c r="DB88" s="330"/>
      <c r="DC88" s="330"/>
      <c r="DD88" s="330"/>
      <c r="DE88" s="330"/>
      <c r="DF88" s="330"/>
      <c r="DG88" s="330"/>
      <c r="DH88" s="330"/>
      <c r="DI88" s="330"/>
      <c r="DJ88" s="330"/>
      <c r="DK88" s="330"/>
      <c r="DL88" s="330"/>
      <c r="DM88" s="330"/>
      <c r="DN88" s="330"/>
      <c r="DO88" s="330"/>
      <c r="DP88" s="330"/>
      <c r="DQ88" s="330"/>
      <c r="DR88" s="330"/>
      <c r="DS88" s="330"/>
      <c r="DT88" s="330"/>
      <c r="DU88" s="330"/>
      <c r="DV88" s="330"/>
      <c r="DW88" s="330"/>
      <c r="DX88" s="330"/>
      <c r="DY88" s="330"/>
      <c r="DZ88" s="330"/>
      <c r="EA88" s="330"/>
      <c r="EB88" s="330"/>
      <c r="EC88" s="330"/>
      <c r="ED88" s="330"/>
      <c r="EE88" s="330"/>
      <c r="EF88" s="330"/>
      <c r="EG88" s="330"/>
      <c r="EH88" s="330"/>
      <c r="EI88" s="330"/>
      <c r="EJ88" s="330"/>
      <c r="EK88" s="330"/>
      <c r="EL88" s="330"/>
      <c r="EM88" s="330"/>
    </row>
    <row r="89" spans="1:143" s="35" customFormat="1" ht="42.75" customHeight="1">
      <c r="A89" s="142" t="s">
        <v>942</v>
      </c>
      <c r="B89" s="332" t="s">
        <v>884</v>
      </c>
      <c r="C89" s="333" t="s">
        <v>923</v>
      </c>
      <c r="D89" s="333" t="s">
        <v>924</v>
      </c>
      <c r="E89" s="477" t="s">
        <v>943</v>
      </c>
      <c r="F89" s="145">
        <v>0.91</v>
      </c>
      <c r="G89" s="342" t="s">
        <v>888</v>
      </c>
      <c r="H89" s="342" t="s">
        <v>889</v>
      </c>
      <c r="I89" s="342" t="s">
        <v>82</v>
      </c>
      <c r="J89" s="342" t="s">
        <v>944</v>
      </c>
      <c r="K89" s="498" t="s">
        <v>945</v>
      </c>
      <c r="L89" s="145" t="s">
        <v>946</v>
      </c>
      <c r="M89" s="338">
        <v>42887</v>
      </c>
      <c r="N89" s="338">
        <v>43465</v>
      </c>
      <c r="O89" s="477" t="s">
        <v>947</v>
      </c>
      <c r="P89" s="477" t="s">
        <v>947</v>
      </c>
      <c r="Q89" s="479" t="s">
        <v>87</v>
      </c>
      <c r="R89" s="479">
        <v>1</v>
      </c>
      <c r="S89" s="479" t="s">
        <v>87</v>
      </c>
      <c r="T89" s="479" t="s">
        <v>87</v>
      </c>
      <c r="U89" s="479" t="s">
        <v>87</v>
      </c>
      <c r="V89" s="479" t="s">
        <v>87</v>
      </c>
      <c r="W89" s="342">
        <v>1</v>
      </c>
      <c r="X89" s="497">
        <v>1</v>
      </c>
      <c r="Y89" s="478" t="s">
        <v>87</v>
      </c>
      <c r="Z89" s="478" t="s">
        <v>87</v>
      </c>
      <c r="AA89" s="478" t="s">
        <v>87</v>
      </c>
      <c r="AB89" s="478" t="s">
        <v>87</v>
      </c>
      <c r="AC89" s="333" t="s">
        <v>894</v>
      </c>
      <c r="AD89" s="333" t="s">
        <v>895</v>
      </c>
      <c r="AE89" s="333" t="s">
        <v>896</v>
      </c>
      <c r="AF89" s="342">
        <v>7512</v>
      </c>
      <c r="AG89" s="333" t="s">
        <v>897</v>
      </c>
      <c r="AH89" s="478" t="s">
        <v>933</v>
      </c>
      <c r="AI89" s="447">
        <v>9243450000</v>
      </c>
      <c r="AJ89" s="490" t="s">
        <v>87</v>
      </c>
      <c r="AK89" s="490" t="s">
        <v>87</v>
      </c>
      <c r="AL89" s="335" t="s">
        <v>87</v>
      </c>
      <c r="AM89" s="152">
        <v>0</v>
      </c>
      <c r="AN89" s="335" t="s">
        <v>87</v>
      </c>
      <c r="AO89" s="335" t="s">
        <v>87</v>
      </c>
      <c r="AP89" s="335" t="s">
        <v>87</v>
      </c>
      <c r="AQ89" s="335" t="s">
        <v>87</v>
      </c>
      <c r="AR89" s="335" t="s">
        <v>87</v>
      </c>
      <c r="AS89" s="335" t="s">
        <v>87</v>
      </c>
      <c r="AT89" s="335" t="s">
        <v>87</v>
      </c>
      <c r="AU89" s="493" t="s">
        <v>87</v>
      </c>
      <c r="AV89" s="493" t="s">
        <v>87</v>
      </c>
      <c r="AW89" s="493" t="s">
        <v>87</v>
      </c>
      <c r="AX89" s="493" t="s">
        <v>87</v>
      </c>
      <c r="AY89" s="335" t="s">
        <v>87</v>
      </c>
      <c r="AZ89" s="493" t="s">
        <v>87</v>
      </c>
      <c r="BA89" s="493" t="s">
        <v>87</v>
      </c>
      <c r="BB89" s="494" t="s">
        <v>87</v>
      </c>
      <c r="BC89" s="494" t="s">
        <v>87</v>
      </c>
      <c r="BD89" s="494" t="s">
        <v>87</v>
      </c>
      <c r="BE89" s="495" t="s">
        <v>87</v>
      </c>
      <c r="BF89" s="157" t="s">
        <v>87</v>
      </c>
      <c r="BG89" s="330"/>
      <c r="BH89" s="330"/>
      <c r="BI89" s="330"/>
      <c r="BJ89" s="330"/>
      <c r="BK89" s="330"/>
      <c r="BL89" s="330"/>
      <c r="BM89" s="330"/>
      <c r="BN89" s="330"/>
      <c r="BO89" s="330"/>
      <c r="BP89" s="330"/>
      <c r="BQ89" s="330"/>
      <c r="BR89" s="330"/>
      <c r="BS89" s="330"/>
      <c r="BT89" s="330"/>
      <c r="BU89" s="330"/>
      <c r="BV89" s="330"/>
      <c r="BW89" s="330"/>
      <c r="BX89" s="330"/>
      <c r="BY89" s="330"/>
      <c r="BZ89" s="330"/>
      <c r="CA89" s="330"/>
      <c r="CB89" s="330"/>
      <c r="CC89" s="330"/>
      <c r="CD89" s="330"/>
      <c r="CE89" s="330"/>
      <c r="CF89" s="330"/>
      <c r="CG89" s="330"/>
      <c r="CH89" s="330"/>
      <c r="CI89" s="330"/>
      <c r="CJ89" s="330"/>
      <c r="CK89" s="330"/>
      <c r="CL89" s="330"/>
      <c r="CM89" s="330"/>
      <c r="CN89" s="330"/>
      <c r="CO89" s="330"/>
      <c r="CP89" s="330"/>
      <c r="CQ89" s="330"/>
      <c r="CR89" s="330"/>
      <c r="CS89" s="330"/>
      <c r="CT89" s="330"/>
      <c r="CU89" s="330"/>
      <c r="CV89" s="330"/>
      <c r="CW89" s="330"/>
      <c r="CX89" s="330"/>
      <c r="CY89" s="330"/>
      <c r="CZ89" s="330"/>
      <c r="DA89" s="330"/>
      <c r="DB89" s="330"/>
      <c r="DC89" s="330"/>
      <c r="DD89" s="330"/>
      <c r="DE89" s="330"/>
      <c r="DF89" s="330"/>
      <c r="DG89" s="330"/>
      <c r="DH89" s="330"/>
      <c r="DI89" s="330"/>
      <c r="DJ89" s="330"/>
      <c r="DK89" s="330"/>
      <c r="DL89" s="330"/>
      <c r="DM89" s="330"/>
      <c r="DN89" s="330"/>
      <c r="DO89" s="330"/>
      <c r="DP89" s="330"/>
      <c r="DQ89" s="330"/>
      <c r="DR89" s="330"/>
      <c r="DS89" s="330"/>
      <c r="DT89" s="330"/>
      <c r="DU89" s="330"/>
      <c r="DV89" s="330"/>
      <c r="DW89" s="330"/>
      <c r="DX89" s="330"/>
      <c r="DY89" s="330"/>
      <c r="DZ89" s="330"/>
      <c r="EA89" s="330"/>
      <c r="EB89" s="330"/>
      <c r="EC89" s="330"/>
      <c r="ED89" s="330"/>
      <c r="EE89" s="330"/>
      <c r="EF89" s="330"/>
      <c r="EG89" s="330"/>
      <c r="EH89" s="330"/>
      <c r="EI89" s="330"/>
      <c r="EJ89" s="330"/>
      <c r="EK89" s="330"/>
      <c r="EL89" s="330"/>
      <c r="EM89" s="330"/>
    </row>
    <row r="90" spans="1:143" s="35" customFormat="1" ht="42.75" customHeight="1">
      <c r="A90" s="142" t="s">
        <v>948</v>
      </c>
      <c r="B90" s="332" t="s">
        <v>884</v>
      </c>
      <c r="C90" s="333" t="s">
        <v>949</v>
      </c>
      <c r="D90" s="333" t="s">
        <v>924</v>
      </c>
      <c r="E90" s="477" t="s">
        <v>950</v>
      </c>
      <c r="F90" s="145">
        <v>0.91</v>
      </c>
      <c r="G90" s="342" t="s">
        <v>888</v>
      </c>
      <c r="H90" s="342" t="s">
        <v>889</v>
      </c>
      <c r="I90" s="342" t="s">
        <v>82</v>
      </c>
      <c r="J90" s="342" t="s">
        <v>944</v>
      </c>
      <c r="K90" s="498" t="s">
        <v>945</v>
      </c>
      <c r="L90" s="145" t="s">
        <v>946</v>
      </c>
      <c r="M90" s="338">
        <v>42887</v>
      </c>
      <c r="N90" s="338">
        <v>43465</v>
      </c>
      <c r="O90" s="477" t="s">
        <v>951</v>
      </c>
      <c r="P90" s="477" t="s">
        <v>952</v>
      </c>
      <c r="Q90" s="350">
        <v>1</v>
      </c>
      <c r="R90" s="350">
        <v>1</v>
      </c>
      <c r="S90" s="479" t="s">
        <v>87</v>
      </c>
      <c r="T90" s="479" t="s">
        <v>87</v>
      </c>
      <c r="U90" s="350">
        <v>1</v>
      </c>
      <c r="V90" s="350">
        <v>1</v>
      </c>
      <c r="W90" s="350">
        <v>1</v>
      </c>
      <c r="X90" s="350">
        <v>1</v>
      </c>
      <c r="Y90" s="478" t="s">
        <v>87</v>
      </c>
      <c r="Z90" s="478" t="s">
        <v>87</v>
      </c>
      <c r="AA90" s="478" t="s">
        <v>87</v>
      </c>
      <c r="AB90" s="478" t="s">
        <v>87</v>
      </c>
      <c r="AC90" s="333" t="s">
        <v>894</v>
      </c>
      <c r="AD90" s="333" t="s">
        <v>895</v>
      </c>
      <c r="AE90" s="333" t="s">
        <v>896</v>
      </c>
      <c r="AF90" s="342">
        <v>7512</v>
      </c>
      <c r="AG90" s="333" t="s">
        <v>897</v>
      </c>
      <c r="AH90" s="478" t="s">
        <v>933</v>
      </c>
      <c r="AI90" s="447">
        <v>9243450000</v>
      </c>
      <c r="AJ90" s="490" t="s">
        <v>87</v>
      </c>
      <c r="AK90" s="490" t="s">
        <v>87</v>
      </c>
      <c r="AL90" s="335" t="s">
        <v>87</v>
      </c>
      <c r="AM90" s="152">
        <v>0</v>
      </c>
      <c r="AN90" s="335" t="s">
        <v>87</v>
      </c>
      <c r="AO90" s="335" t="s">
        <v>87</v>
      </c>
      <c r="AP90" s="335" t="s">
        <v>87</v>
      </c>
      <c r="AQ90" s="335" t="s">
        <v>87</v>
      </c>
      <c r="AR90" s="335" t="s">
        <v>87</v>
      </c>
      <c r="AS90" s="335" t="s">
        <v>87</v>
      </c>
      <c r="AT90" s="335" t="s">
        <v>87</v>
      </c>
      <c r="AU90" s="493" t="s">
        <v>87</v>
      </c>
      <c r="AV90" s="493" t="s">
        <v>87</v>
      </c>
      <c r="AW90" s="493" t="s">
        <v>87</v>
      </c>
      <c r="AX90" s="493" t="s">
        <v>87</v>
      </c>
      <c r="AY90" s="335" t="s">
        <v>87</v>
      </c>
      <c r="AZ90" s="493" t="s">
        <v>87</v>
      </c>
      <c r="BA90" s="493" t="s">
        <v>87</v>
      </c>
      <c r="BB90" s="494" t="s">
        <v>87</v>
      </c>
      <c r="BC90" s="494" t="s">
        <v>87</v>
      </c>
      <c r="BD90" s="494" t="s">
        <v>87</v>
      </c>
      <c r="BE90" s="495" t="s">
        <v>87</v>
      </c>
      <c r="BF90" s="157" t="s">
        <v>87</v>
      </c>
      <c r="BG90" s="330"/>
      <c r="BH90" s="330"/>
      <c r="BI90" s="330"/>
      <c r="BJ90" s="330"/>
      <c r="BK90" s="330"/>
      <c r="BL90" s="330"/>
      <c r="BM90" s="330"/>
      <c r="BN90" s="330"/>
      <c r="BO90" s="330"/>
      <c r="BP90" s="330"/>
      <c r="BQ90" s="330"/>
      <c r="BR90" s="330"/>
      <c r="BS90" s="330"/>
      <c r="BT90" s="330"/>
      <c r="BU90" s="330"/>
      <c r="BV90" s="330"/>
      <c r="BW90" s="330"/>
      <c r="BX90" s="330"/>
      <c r="BY90" s="330"/>
      <c r="BZ90" s="330"/>
      <c r="CA90" s="330"/>
      <c r="CB90" s="330"/>
      <c r="CC90" s="330"/>
      <c r="CD90" s="330"/>
      <c r="CE90" s="330"/>
      <c r="CF90" s="330"/>
      <c r="CG90" s="330"/>
      <c r="CH90" s="330"/>
      <c r="CI90" s="330"/>
      <c r="CJ90" s="330"/>
      <c r="CK90" s="330"/>
      <c r="CL90" s="330"/>
      <c r="CM90" s="330"/>
      <c r="CN90" s="330"/>
      <c r="CO90" s="330"/>
      <c r="CP90" s="330"/>
      <c r="CQ90" s="330"/>
      <c r="CR90" s="330"/>
      <c r="CS90" s="330"/>
      <c r="CT90" s="330"/>
      <c r="CU90" s="330"/>
      <c r="CV90" s="330"/>
      <c r="CW90" s="330"/>
      <c r="CX90" s="330"/>
      <c r="CY90" s="330"/>
      <c r="CZ90" s="330"/>
      <c r="DA90" s="330"/>
      <c r="DB90" s="330"/>
      <c r="DC90" s="330"/>
      <c r="DD90" s="330"/>
      <c r="DE90" s="330"/>
      <c r="DF90" s="330"/>
      <c r="DG90" s="330"/>
      <c r="DH90" s="330"/>
      <c r="DI90" s="330"/>
      <c r="DJ90" s="330"/>
      <c r="DK90" s="330"/>
      <c r="DL90" s="330"/>
      <c r="DM90" s="330"/>
      <c r="DN90" s="330"/>
      <c r="DO90" s="330"/>
      <c r="DP90" s="330"/>
      <c r="DQ90" s="330"/>
      <c r="DR90" s="330"/>
      <c r="DS90" s="330"/>
      <c r="DT90" s="330"/>
      <c r="DU90" s="330"/>
      <c r="DV90" s="330"/>
      <c r="DW90" s="330"/>
      <c r="DX90" s="330"/>
      <c r="DY90" s="330"/>
      <c r="DZ90" s="330"/>
      <c r="EA90" s="330"/>
      <c r="EB90" s="330"/>
      <c r="EC90" s="330"/>
      <c r="ED90" s="330"/>
      <c r="EE90" s="330"/>
      <c r="EF90" s="330"/>
      <c r="EG90" s="330"/>
      <c r="EH90" s="330"/>
      <c r="EI90" s="330"/>
      <c r="EJ90" s="330"/>
      <c r="EK90" s="330"/>
      <c r="EL90" s="330"/>
      <c r="EM90" s="330"/>
    </row>
    <row r="91" spans="1:143" s="34" customFormat="1" ht="42.75" customHeight="1">
      <c r="A91" s="142" t="s">
        <v>953</v>
      </c>
      <c r="B91" s="144" t="s">
        <v>884</v>
      </c>
      <c r="C91" s="144" t="s">
        <v>949</v>
      </c>
      <c r="D91" s="144" t="s">
        <v>954</v>
      </c>
      <c r="E91" s="499" t="s">
        <v>955</v>
      </c>
      <c r="F91" s="162">
        <v>0.91</v>
      </c>
      <c r="G91" s="162" t="s">
        <v>956</v>
      </c>
      <c r="H91" s="162" t="s">
        <v>957</v>
      </c>
      <c r="I91" s="162" t="s">
        <v>82</v>
      </c>
      <c r="J91" s="364" t="s">
        <v>958</v>
      </c>
      <c r="K91" s="364" t="s">
        <v>959</v>
      </c>
      <c r="L91" s="220" t="s">
        <v>960</v>
      </c>
      <c r="M91" s="164">
        <v>42522</v>
      </c>
      <c r="N91" s="164">
        <v>43981</v>
      </c>
      <c r="O91" s="499" t="s">
        <v>961</v>
      </c>
      <c r="P91" s="499" t="s">
        <v>962</v>
      </c>
      <c r="Q91" s="162">
        <v>1</v>
      </c>
      <c r="R91" s="474">
        <v>0</v>
      </c>
      <c r="S91" s="162">
        <v>0</v>
      </c>
      <c r="T91" s="162">
        <v>0</v>
      </c>
      <c r="U91" s="162">
        <v>1</v>
      </c>
      <c r="V91" s="166">
        <v>1</v>
      </c>
      <c r="W91" s="335" t="s">
        <v>87</v>
      </c>
      <c r="X91" s="335" t="s">
        <v>87</v>
      </c>
      <c r="Y91" s="335" t="s">
        <v>87</v>
      </c>
      <c r="Z91" s="335" t="s">
        <v>87</v>
      </c>
      <c r="AA91" s="500" t="s">
        <v>87</v>
      </c>
      <c r="AB91" s="500" t="s">
        <v>87</v>
      </c>
      <c r="AC91" s="161" t="s">
        <v>963</v>
      </c>
      <c r="AD91" s="161" t="s">
        <v>964</v>
      </c>
      <c r="AE91" s="161"/>
      <c r="AF91" s="162">
        <v>7501</v>
      </c>
      <c r="AG91" s="161" t="s">
        <v>965</v>
      </c>
      <c r="AH91" s="161" t="s">
        <v>966</v>
      </c>
      <c r="AI91" s="501">
        <v>136000000</v>
      </c>
      <c r="AJ91" s="166">
        <v>0.3</v>
      </c>
      <c r="AK91" s="450">
        <f>136000000/3</f>
        <v>45333333.333333336</v>
      </c>
      <c r="AL91" s="283" t="s">
        <v>87</v>
      </c>
      <c r="AM91" s="152">
        <v>0</v>
      </c>
      <c r="AN91" s="283" t="s">
        <v>87</v>
      </c>
      <c r="AO91" s="283" t="s">
        <v>87</v>
      </c>
      <c r="AP91" s="283" t="s">
        <v>87</v>
      </c>
      <c r="AQ91" s="283" t="s">
        <v>87</v>
      </c>
      <c r="AR91" s="283" t="s">
        <v>87</v>
      </c>
      <c r="AS91" s="283" t="s">
        <v>87</v>
      </c>
      <c r="AT91" s="283" t="s">
        <v>87</v>
      </c>
      <c r="AU91" s="326" t="s">
        <v>87</v>
      </c>
      <c r="AV91" s="326" t="s">
        <v>87</v>
      </c>
      <c r="AW91" s="326" t="s">
        <v>87</v>
      </c>
      <c r="AX91" s="326" t="s">
        <v>87</v>
      </c>
      <c r="AY91" s="283" t="s">
        <v>87</v>
      </c>
      <c r="AZ91" s="326" t="s">
        <v>87</v>
      </c>
      <c r="BA91" s="326" t="s">
        <v>87</v>
      </c>
      <c r="BB91" s="502" t="s">
        <v>87</v>
      </c>
      <c r="BC91" s="502" t="s">
        <v>87</v>
      </c>
      <c r="BD91" s="502" t="s">
        <v>87</v>
      </c>
      <c r="BE91" s="503" t="s">
        <v>87</v>
      </c>
      <c r="BF91" s="157" t="s">
        <v>87</v>
      </c>
    </row>
    <row r="92" spans="1:143" s="35" customFormat="1" ht="60" customHeight="1">
      <c r="A92" s="142" t="s">
        <v>967</v>
      </c>
      <c r="B92" s="143" t="s">
        <v>884</v>
      </c>
      <c r="C92" s="144" t="s">
        <v>949</v>
      </c>
      <c r="D92" s="144" t="s">
        <v>954</v>
      </c>
      <c r="E92" s="499" t="s">
        <v>968</v>
      </c>
      <c r="F92" s="162">
        <v>0.91</v>
      </c>
      <c r="G92" s="162" t="s">
        <v>956</v>
      </c>
      <c r="H92" s="162" t="s">
        <v>957</v>
      </c>
      <c r="I92" s="162" t="s">
        <v>82</v>
      </c>
      <c r="J92" s="162" t="s">
        <v>969</v>
      </c>
      <c r="K92" s="181" t="s">
        <v>970</v>
      </c>
      <c r="L92" s="162" t="s">
        <v>971</v>
      </c>
      <c r="M92" s="164">
        <v>42736</v>
      </c>
      <c r="N92" s="164">
        <v>43981</v>
      </c>
      <c r="O92" s="499" t="s">
        <v>972</v>
      </c>
      <c r="P92" s="499" t="s">
        <v>973</v>
      </c>
      <c r="Q92" s="166">
        <v>1</v>
      </c>
      <c r="R92" s="166">
        <v>1</v>
      </c>
      <c r="S92" s="166">
        <v>1</v>
      </c>
      <c r="T92" s="166">
        <v>1</v>
      </c>
      <c r="U92" s="166">
        <v>1</v>
      </c>
      <c r="V92" s="166">
        <v>1</v>
      </c>
      <c r="W92" s="166">
        <v>1</v>
      </c>
      <c r="X92" s="166">
        <v>1</v>
      </c>
      <c r="Y92" s="166">
        <v>1</v>
      </c>
      <c r="Z92" s="167">
        <v>1</v>
      </c>
      <c r="AA92" s="504">
        <v>0</v>
      </c>
      <c r="AB92" s="504">
        <v>0</v>
      </c>
      <c r="AC92" s="161" t="s">
        <v>963</v>
      </c>
      <c r="AD92" s="161" t="s">
        <v>964</v>
      </c>
      <c r="AE92" s="161"/>
      <c r="AF92" s="162">
        <v>7501</v>
      </c>
      <c r="AG92" s="161" t="s">
        <v>965</v>
      </c>
      <c r="AH92" s="165" t="s">
        <v>974</v>
      </c>
      <c r="AI92" s="218">
        <v>168000000</v>
      </c>
      <c r="AJ92" s="223">
        <v>1.4E-2</v>
      </c>
      <c r="AK92" s="218">
        <v>1428180</v>
      </c>
      <c r="AL92" s="326" t="s">
        <v>975</v>
      </c>
      <c r="AM92" s="186">
        <v>0.02</v>
      </c>
      <c r="AN92" s="170">
        <v>44075</v>
      </c>
      <c r="AO92" s="170">
        <v>44196</v>
      </c>
      <c r="AP92" s="283" t="s">
        <v>976</v>
      </c>
      <c r="AQ92" s="326" t="s">
        <v>977</v>
      </c>
      <c r="AR92" s="505">
        <v>1</v>
      </c>
      <c r="AS92" s="505">
        <v>1</v>
      </c>
      <c r="AT92" s="636">
        <v>1</v>
      </c>
      <c r="AU92" s="173" t="s">
        <v>978</v>
      </c>
      <c r="AV92" s="173" t="s">
        <v>979</v>
      </c>
      <c r="AW92" s="173" t="s">
        <v>980</v>
      </c>
      <c r="AX92" s="173" t="s">
        <v>981</v>
      </c>
      <c r="AY92" s="175">
        <v>7621</v>
      </c>
      <c r="AZ92" s="173" t="s">
        <v>982</v>
      </c>
      <c r="BA92" s="173" t="s">
        <v>983</v>
      </c>
      <c r="BB92" s="506">
        <v>882000000</v>
      </c>
      <c r="BC92" s="637" t="s">
        <v>1779</v>
      </c>
      <c r="BD92" s="639">
        <v>2800000</v>
      </c>
      <c r="BE92" s="638" t="s">
        <v>1780</v>
      </c>
      <c r="BF92" s="348"/>
      <c r="BG92" s="330"/>
      <c r="BH92" s="330"/>
      <c r="BI92" s="330"/>
      <c r="BJ92" s="330"/>
      <c r="BK92" s="330"/>
      <c r="BL92" s="330"/>
      <c r="BM92" s="330"/>
      <c r="BN92" s="330"/>
      <c r="BO92" s="330"/>
      <c r="BP92" s="330"/>
      <c r="BQ92" s="330"/>
      <c r="BR92" s="330"/>
      <c r="BS92" s="330"/>
      <c r="BT92" s="330"/>
      <c r="BU92" s="330"/>
      <c r="BV92" s="330"/>
      <c r="BW92" s="330"/>
      <c r="BX92" s="330"/>
      <c r="BY92" s="330"/>
      <c r="BZ92" s="330"/>
      <c r="CA92" s="330"/>
      <c r="CB92" s="330"/>
      <c r="CC92" s="330"/>
      <c r="CD92" s="330"/>
      <c r="CE92" s="330"/>
      <c r="CF92" s="330"/>
      <c r="CG92" s="330"/>
      <c r="CH92" s="330"/>
      <c r="CI92" s="330"/>
      <c r="CJ92" s="330"/>
      <c r="CK92" s="330"/>
      <c r="CL92" s="330"/>
      <c r="CM92" s="330"/>
      <c r="CN92" s="330"/>
      <c r="CO92" s="330"/>
      <c r="CP92" s="330"/>
      <c r="CQ92" s="330"/>
      <c r="CR92" s="330"/>
      <c r="CS92" s="330"/>
      <c r="CT92" s="330"/>
      <c r="CU92" s="330"/>
      <c r="CV92" s="330"/>
      <c r="CW92" s="330"/>
      <c r="CX92" s="330"/>
      <c r="CY92" s="330"/>
      <c r="CZ92" s="330"/>
      <c r="DA92" s="330"/>
      <c r="DB92" s="330"/>
      <c r="DC92" s="330"/>
      <c r="DD92" s="330"/>
      <c r="DE92" s="330"/>
      <c r="DF92" s="330"/>
      <c r="DG92" s="330"/>
      <c r="DH92" s="330"/>
      <c r="DI92" s="330"/>
      <c r="DJ92" s="330"/>
      <c r="DK92" s="330"/>
      <c r="DL92" s="330"/>
      <c r="DM92" s="330"/>
      <c r="DN92" s="330"/>
      <c r="DO92" s="330"/>
      <c r="DP92" s="330"/>
      <c r="DQ92" s="330"/>
      <c r="DR92" s="330"/>
      <c r="DS92" s="330"/>
      <c r="DT92" s="330"/>
      <c r="DU92" s="330"/>
      <c r="DV92" s="330"/>
      <c r="DW92" s="330"/>
      <c r="DX92" s="330"/>
      <c r="DY92" s="330"/>
      <c r="DZ92" s="330"/>
      <c r="EA92" s="330"/>
      <c r="EB92" s="330"/>
      <c r="EC92" s="330"/>
      <c r="ED92" s="330"/>
      <c r="EE92" s="330"/>
      <c r="EF92" s="330"/>
      <c r="EG92" s="330"/>
      <c r="EH92" s="330"/>
      <c r="EI92" s="330"/>
      <c r="EJ92" s="330"/>
      <c r="EK92" s="330"/>
      <c r="EL92" s="330"/>
      <c r="EM92" s="330"/>
    </row>
    <row r="93" spans="1:143" s="35" customFormat="1" ht="42.75" customHeight="1">
      <c r="A93" s="142" t="s">
        <v>984</v>
      </c>
      <c r="B93" s="143" t="s">
        <v>884</v>
      </c>
      <c r="C93" s="144" t="s">
        <v>949</v>
      </c>
      <c r="D93" s="144" t="s">
        <v>954</v>
      </c>
      <c r="E93" s="161" t="s">
        <v>985</v>
      </c>
      <c r="F93" s="162">
        <v>0.91</v>
      </c>
      <c r="G93" s="162" t="s">
        <v>80</v>
      </c>
      <c r="H93" s="162" t="s">
        <v>81</v>
      </c>
      <c r="I93" s="162" t="s">
        <v>82</v>
      </c>
      <c r="J93" s="364" t="s">
        <v>986</v>
      </c>
      <c r="K93" s="507">
        <v>3203285629</v>
      </c>
      <c r="L93" s="364" t="s">
        <v>987</v>
      </c>
      <c r="M93" s="164">
        <v>42736</v>
      </c>
      <c r="N93" s="164">
        <v>44043</v>
      </c>
      <c r="O93" s="308" t="s">
        <v>988</v>
      </c>
      <c r="P93" s="308" t="s">
        <v>989</v>
      </c>
      <c r="Q93" s="166">
        <v>1</v>
      </c>
      <c r="R93" s="166">
        <v>1</v>
      </c>
      <c r="S93" s="166">
        <v>1</v>
      </c>
      <c r="T93" s="166">
        <v>1</v>
      </c>
      <c r="U93" s="166">
        <v>1</v>
      </c>
      <c r="V93" s="166">
        <v>1</v>
      </c>
      <c r="W93" s="166">
        <v>1</v>
      </c>
      <c r="X93" s="166">
        <v>1</v>
      </c>
      <c r="Y93" s="166">
        <v>1</v>
      </c>
      <c r="Z93" s="167">
        <v>1</v>
      </c>
      <c r="AA93" s="504">
        <v>1</v>
      </c>
      <c r="AB93" s="504">
        <v>1</v>
      </c>
      <c r="AC93" s="161" t="s">
        <v>105</v>
      </c>
      <c r="AD93" s="161" t="s">
        <v>89</v>
      </c>
      <c r="AE93" s="161" t="s">
        <v>90</v>
      </c>
      <c r="AF93" s="162">
        <v>1067</v>
      </c>
      <c r="AG93" s="161" t="s">
        <v>91</v>
      </c>
      <c r="AH93" s="165" t="s">
        <v>990</v>
      </c>
      <c r="AI93" s="508">
        <v>1139000000</v>
      </c>
      <c r="AJ93" s="162" t="s">
        <v>93</v>
      </c>
      <c r="AK93" s="162" t="s">
        <v>93</v>
      </c>
      <c r="AL93" s="162" t="s">
        <v>87</v>
      </c>
      <c r="AM93" s="152">
        <v>0</v>
      </c>
      <c r="AN93" s="162" t="s">
        <v>87</v>
      </c>
      <c r="AO93" s="162" t="s">
        <v>87</v>
      </c>
      <c r="AP93" s="162" t="s">
        <v>87</v>
      </c>
      <c r="AQ93" s="162" t="s">
        <v>87</v>
      </c>
      <c r="AR93" s="162" t="s">
        <v>87</v>
      </c>
      <c r="AS93" s="162" t="s">
        <v>87</v>
      </c>
      <c r="AT93" s="162" t="s">
        <v>87</v>
      </c>
      <c r="AU93" s="198" t="s">
        <v>87</v>
      </c>
      <c r="AV93" s="198" t="s">
        <v>87</v>
      </c>
      <c r="AW93" s="198" t="s">
        <v>87</v>
      </c>
      <c r="AX93" s="198" t="s">
        <v>87</v>
      </c>
      <c r="AY93" s="162" t="s">
        <v>87</v>
      </c>
      <c r="AZ93" s="198" t="s">
        <v>87</v>
      </c>
      <c r="BA93" s="198" t="s">
        <v>87</v>
      </c>
      <c r="BB93" s="385" t="s">
        <v>87</v>
      </c>
      <c r="BC93" s="385" t="s">
        <v>87</v>
      </c>
      <c r="BD93" s="385" t="s">
        <v>87</v>
      </c>
      <c r="BE93" s="308" t="s">
        <v>87</v>
      </c>
      <c r="BF93" s="269" t="s">
        <v>87</v>
      </c>
      <c r="BG93" s="330"/>
      <c r="BH93" s="330"/>
      <c r="BI93" s="330"/>
      <c r="BJ93" s="330"/>
      <c r="BK93" s="330"/>
      <c r="BL93" s="330"/>
      <c r="BM93" s="330"/>
      <c r="BN93" s="330"/>
      <c r="BO93" s="330"/>
      <c r="BP93" s="330"/>
      <c r="BQ93" s="330"/>
      <c r="BR93" s="330"/>
      <c r="BS93" s="330"/>
      <c r="BT93" s="330"/>
      <c r="BU93" s="330"/>
      <c r="BV93" s="330"/>
      <c r="BW93" s="330"/>
      <c r="BX93" s="330"/>
      <c r="BY93" s="330"/>
      <c r="BZ93" s="330"/>
      <c r="CA93" s="330"/>
      <c r="CB93" s="330"/>
      <c r="CC93" s="330"/>
      <c r="CD93" s="330"/>
      <c r="CE93" s="330"/>
      <c r="CF93" s="330"/>
      <c r="CG93" s="330"/>
      <c r="CH93" s="330"/>
      <c r="CI93" s="330"/>
      <c r="CJ93" s="330"/>
      <c r="CK93" s="330"/>
      <c r="CL93" s="330"/>
      <c r="CM93" s="330"/>
      <c r="CN93" s="330"/>
      <c r="CO93" s="330"/>
      <c r="CP93" s="330"/>
      <c r="CQ93" s="330"/>
      <c r="CR93" s="330"/>
      <c r="CS93" s="330"/>
      <c r="CT93" s="330"/>
      <c r="CU93" s="330"/>
      <c r="CV93" s="330"/>
      <c r="CW93" s="330"/>
      <c r="CX93" s="330"/>
      <c r="CY93" s="330"/>
      <c r="CZ93" s="330"/>
      <c r="DA93" s="330"/>
      <c r="DB93" s="330"/>
      <c r="DC93" s="330"/>
      <c r="DD93" s="330"/>
      <c r="DE93" s="330"/>
      <c r="DF93" s="330"/>
      <c r="DG93" s="330"/>
      <c r="DH93" s="330"/>
      <c r="DI93" s="330"/>
      <c r="DJ93" s="330"/>
      <c r="DK93" s="330"/>
      <c r="DL93" s="330"/>
      <c r="DM93" s="330"/>
      <c r="DN93" s="330"/>
      <c r="DO93" s="330"/>
      <c r="DP93" s="330"/>
      <c r="DQ93" s="330"/>
      <c r="DR93" s="330"/>
      <c r="DS93" s="330"/>
      <c r="DT93" s="330"/>
      <c r="DU93" s="330"/>
      <c r="DV93" s="330"/>
      <c r="DW93" s="330"/>
      <c r="DX93" s="330"/>
      <c r="DY93" s="330"/>
      <c r="DZ93" s="330"/>
      <c r="EA93" s="330"/>
      <c r="EB93" s="330"/>
      <c r="EC93" s="330"/>
      <c r="ED93" s="330"/>
      <c r="EE93" s="330"/>
      <c r="EF93" s="330"/>
      <c r="EG93" s="330"/>
      <c r="EH93" s="330"/>
      <c r="EI93" s="330"/>
      <c r="EJ93" s="330"/>
      <c r="EK93" s="330"/>
      <c r="EL93" s="330"/>
      <c r="EM93" s="330"/>
    </row>
    <row r="94" spans="1:143" s="35" customFormat="1" ht="42.75" customHeight="1">
      <c r="A94" s="142" t="s">
        <v>991</v>
      </c>
      <c r="B94" s="143" t="s">
        <v>884</v>
      </c>
      <c r="C94" s="144" t="s">
        <v>949</v>
      </c>
      <c r="D94" s="144" t="s">
        <v>954</v>
      </c>
      <c r="E94" s="161" t="s">
        <v>992</v>
      </c>
      <c r="F94" s="162">
        <v>0.91</v>
      </c>
      <c r="G94" s="162" t="s">
        <v>80</v>
      </c>
      <c r="H94" s="162" t="s">
        <v>81</v>
      </c>
      <c r="I94" s="162" t="s">
        <v>82</v>
      </c>
      <c r="J94" s="364" t="s">
        <v>986</v>
      </c>
      <c r="K94" s="507">
        <v>3203285629</v>
      </c>
      <c r="L94" s="364" t="s">
        <v>987</v>
      </c>
      <c r="M94" s="164">
        <v>43101</v>
      </c>
      <c r="N94" s="164">
        <v>44196</v>
      </c>
      <c r="O94" s="161" t="s">
        <v>993</v>
      </c>
      <c r="P94" s="161" t="s">
        <v>994</v>
      </c>
      <c r="Q94" s="166" t="s">
        <v>87</v>
      </c>
      <c r="R94" s="166">
        <v>1</v>
      </c>
      <c r="S94" s="166">
        <v>1</v>
      </c>
      <c r="T94" s="166">
        <v>1</v>
      </c>
      <c r="U94" s="166" t="s">
        <v>87</v>
      </c>
      <c r="V94" s="162" t="s">
        <v>87</v>
      </c>
      <c r="W94" s="166">
        <v>1</v>
      </c>
      <c r="X94" s="166">
        <v>1</v>
      </c>
      <c r="Y94" s="166">
        <v>1</v>
      </c>
      <c r="Z94" s="166">
        <v>1</v>
      </c>
      <c r="AA94" s="183">
        <v>1</v>
      </c>
      <c r="AB94" s="183">
        <v>1</v>
      </c>
      <c r="AC94" s="161" t="s">
        <v>995</v>
      </c>
      <c r="AD94" s="161" t="s">
        <v>996</v>
      </c>
      <c r="AE94" s="161"/>
      <c r="AF94" s="162">
        <v>1068</v>
      </c>
      <c r="AG94" s="161" t="s">
        <v>997</v>
      </c>
      <c r="AH94" s="165" t="s">
        <v>998</v>
      </c>
      <c r="AI94" s="508">
        <v>505000000</v>
      </c>
      <c r="AJ94" s="162" t="s">
        <v>93</v>
      </c>
      <c r="AK94" s="162" t="s">
        <v>93</v>
      </c>
      <c r="AL94" s="162" t="s">
        <v>87</v>
      </c>
      <c r="AM94" s="152">
        <v>0</v>
      </c>
      <c r="AN94" s="162" t="s">
        <v>87</v>
      </c>
      <c r="AO94" s="162" t="s">
        <v>87</v>
      </c>
      <c r="AP94" s="162" t="s">
        <v>87</v>
      </c>
      <c r="AQ94" s="162" t="s">
        <v>87</v>
      </c>
      <c r="AR94" s="162" t="s">
        <v>87</v>
      </c>
      <c r="AS94" s="162" t="s">
        <v>87</v>
      </c>
      <c r="AT94" s="162" t="s">
        <v>87</v>
      </c>
      <c r="AU94" s="198" t="s">
        <v>87</v>
      </c>
      <c r="AV94" s="198" t="s">
        <v>87</v>
      </c>
      <c r="AW94" s="198" t="s">
        <v>87</v>
      </c>
      <c r="AX94" s="198" t="s">
        <v>87</v>
      </c>
      <c r="AY94" s="162" t="s">
        <v>87</v>
      </c>
      <c r="AZ94" s="198" t="s">
        <v>87</v>
      </c>
      <c r="BA94" s="198" t="s">
        <v>87</v>
      </c>
      <c r="BB94" s="385" t="s">
        <v>87</v>
      </c>
      <c r="BC94" s="385" t="s">
        <v>87</v>
      </c>
      <c r="BD94" s="385" t="s">
        <v>87</v>
      </c>
      <c r="BE94" s="308" t="s">
        <v>87</v>
      </c>
      <c r="BF94" s="269" t="s">
        <v>87</v>
      </c>
      <c r="BG94" s="330"/>
      <c r="BH94" s="330"/>
      <c r="BI94" s="330"/>
      <c r="BJ94" s="330"/>
      <c r="BK94" s="330"/>
      <c r="BL94" s="330"/>
      <c r="BM94" s="330"/>
      <c r="BN94" s="330"/>
      <c r="BO94" s="330"/>
      <c r="BP94" s="330"/>
      <c r="BQ94" s="330"/>
      <c r="BR94" s="330"/>
      <c r="BS94" s="330"/>
      <c r="BT94" s="330"/>
      <c r="BU94" s="330"/>
      <c r="BV94" s="330"/>
      <c r="BW94" s="330"/>
      <c r="BX94" s="330"/>
      <c r="BY94" s="330"/>
      <c r="BZ94" s="330"/>
      <c r="CA94" s="330"/>
      <c r="CB94" s="330"/>
      <c r="CC94" s="330"/>
      <c r="CD94" s="330"/>
      <c r="CE94" s="330"/>
      <c r="CF94" s="330"/>
      <c r="CG94" s="330"/>
      <c r="CH94" s="330"/>
      <c r="CI94" s="330"/>
      <c r="CJ94" s="330"/>
      <c r="CK94" s="330"/>
      <c r="CL94" s="330"/>
      <c r="CM94" s="330"/>
      <c r="CN94" s="330"/>
      <c r="CO94" s="330"/>
      <c r="CP94" s="330"/>
      <c r="CQ94" s="330"/>
      <c r="CR94" s="330"/>
      <c r="CS94" s="330"/>
      <c r="CT94" s="330"/>
      <c r="CU94" s="330"/>
      <c r="CV94" s="330"/>
      <c r="CW94" s="330"/>
      <c r="CX94" s="330"/>
      <c r="CY94" s="330"/>
      <c r="CZ94" s="330"/>
      <c r="DA94" s="330"/>
      <c r="DB94" s="330"/>
      <c r="DC94" s="330"/>
      <c r="DD94" s="330"/>
      <c r="DE94" s="330"/>
      <c r="DF94" s="330"/>
      <c r="DG94" s="330"/>
      <c r="DH94" s="330"/>
      <c r="DI94" s="330"/>
      <c r="DJ94" s="330"/>
      <c r="DK94" s="330"/>
      <c r="DL94" s="330"/>
      <c r="DM94" s="330"/>
      <c r="DN94" s="330"/>
      <c r="DO94" s="330"/>
      <c r="DP94" s="330"/>
      <c r="DQ94" s="330"/>
      <c r="DR94" s="330"/>
      <c r="DS94" s="330"/>
      <c r="DT94" s="330"/>
      <c r="DU94" s="330"/>
      <c r="DV94" s="330"/>
      <c r="DW94" s="330"/>
      <c r="DX94" s="330"/>
      <c r="DY94" s="330"/>
      <c r="DZ94" s="330"/>
      <c r="EA94" s="330"/>
      <c r="EB94" s="330"/>
      <c r="EC94" s="330"/>
      <c r="ED94" s="330"/>
      <c r="EE94" s="330"/>
      <c r="EF94" s="330"/>
      <c r="EG94" s="330"/>
      <c r="EH94" s="330"/>
      <c r="EI94" s="330"/>
      <c r="EJ94" s="330"/>
      <c r="EK94" s="330"/>
      <c r="EL94" s="330"/>
      <c r="EM94" s="330"/>
    </row>
    <row r="95" spans="1:143" s="35" customFormat="1" ht="42.75" customHeight="1">
      <c r="A95" s="142" t="s">
        <v>999</v>
      </c>
      <c r="B95" s="143" t="s">
        <v>884</v>
      </c>
      <c r="C95" s="144" t="s">
        <v>949</v>
      </c>
      <c r="D95" s="144" t="s">
        <v>954</v>
      </c>
      <c r="E95" s="161" t="s">
        <v>1000</v>
      </c>
      <c r="F95" s="162">
        <v>0.91</v>
      </c>
      <c r="G95" s="162" t="s">
        <v>80</v>
      </c>
      <c r="H95" s="162" t="s">
        <v>81</v>
      </c>
      <c r="I95" s="162" t="s">
        <v>82</v>
      </c>
      <c r="J95" s="364" t="s">
        <v>986</v>
      </c>
      <c r="K95" s="507">
        <v>3203285629</v>
      </c>
      <c r="L95" s="364" t="s">
        <v>987</v>
      </c>
      <c r="M95" s="164">
        <v>42917</v>
      </c>
      <c r="N95" s="164">
        <v>44196</v>
      </c>
      <c r="O95" s="161" t="s">
        <v>1001</v>
      </c>
      <c r="P95" s="161" t="s">
        <v>1002</v>
      </c>
      <c r="Q95" s="166">
        <v>1</v>
      </c>
      <c r="R95" s="166">
        <v>1</v>
      </c>
      <c r="S95" s="166">
        <v>1</v>
      </c>
      <c r="T95" s="166">
        <v>1</v>
      </c>
      <c r="U95" s="166">
        <v>1</v>
      </c>
      <c r="V95" s="166">
        <v>1</v>
      </c>
      <c r="W95" s="166">
        <v>1</v>
      </c>
      <c r="X95" s="166">
        <v>1</v>
      </c>
      <c r="Y95" s="166">
        <v>1</v>
      </c>
      <c r="Z95" s="166">
        <v>1</v>
      </c>
      <c r="AA95" s="183">
        <v>1</v>
      </c>
      <c r="AB95" s="183">
        <v>1</v>
      </c>
      <c r="AC95" s="161" t="s">
        <v>995</v>
      </c>
      <c r="AD95" s="161" t="s">
        <v>996</v>
      </c>
      <c r="AE95" s="161"/>
      <c r="AF95" s="162">
        <v>1068</v>
      </c>
      <c r="AG95" s="161" t="s">
        <v>997</v>
      </c>
      <c r="AH95" s="165" t="s">
        <v>998</v>
      </c>
      <c r="AI95" s="508">
        <v>505000000</v>
      </c>
      <c r="AJ95" s="162" t="s">
        <v>93</v>
      </c>
      <c r="AK95" s="162" t="s">
        <v>93</v>
      </c>
      <c r="AL95" s="162" t="s">
        <v>87</v>
      </c>
      <c r="AM95" s="152">
        <v>0</v>
      </c>
      <c r="AN95" s="162" t="s">
        <v>87</v>
      </c>
      <c r="AO95" s="162" t="s">
        <v>87</v>
      </c>
      <c r="AP95" s="162" t="s">
        <v>87</v>
      </c>
      <c r="AQ95" s="162" t="s">
        <v>87</v>
      </c>
      <c r="AR95" s="162" t="s">
        <v>87</v>
      </c>
      <c r="AS95" s="162" t="s">
        <v>87</v>
      </c>
      <c r="AT95" s="162" t="s">
        <v>87</v>
      </c>
      <c r="AU95" s="198" t="s">
        <v>87</v>
      </c>
      <c r="AV95" s="198" t="s">
        <v>87</v>
      </c>
      <c r="AW95" s="198" t="s">
        <v>87</v>
      </c>
      <c r="AX95" s="198" t="s">
        <v>87</v>
      </c>
      <c r="AY95" s="162" t="s">
        <v>87</v>
      </c>
      <c r="AZ95" s="198" t="s">
        <v>87</v>
      </c>
      <c r="BA95" s="198" t="s">
        <v>87</v>
      </c>
      <c r="BB95" s="385" t="s">
        <v>87</v>
      </c>
      <c r="BC95" s="385" t="s">
        <v>87</v>
      </c>
      <c r="BD95" s="385" t="s">
        <v>87</v>
      </c>
      <c r="BE95" s="308" t="s">
        <v>87</v>
      </c>
      <c r="BF95" s="269" t="s">
        <v>87</v>
      </c>
      <c r="BG95" s="330"/>
      <c r="BH95" s="330"/>
      <c r="BI95" s="330"/>
      <c r="BJ95" s="330"/>
      <c r="BK95" s="330"/>
      <c r="BL95" s="330"/>
      <c r="BM95" s="330"/>
      <c r="BN95" s="330"/>
      <c r="BO95" s="330"/>
      <c r="BP95" s="330"/>
      <c r="BQ95" s="330"/>
      <c r="BR95" s="330"/>
      <c r="BS95" s="330"/>
      <c r="BT95" s="330"/>
      <c r="BU95" s="330"/>
      <c r="BV95" s="330"/>
      <c r="BW95" s="330"/>
      <c r="BX95" s="330"/>
      <c r="BY95" s="330"/>
      <c r="BZ95" s="330"/>
      <c r="CA95" s="330"/>
      <c r="CB95" s="330"/>
      <c r="CC95" s="330"/>
      <c r="CD95" s="330"/>
      <c r="CE95" s="330"/>
      <c r="CF95" s="330"/>
      <c r="CG95" s="330"/>
      <c r="CH95" s="330"/>
      <c r="CI95" s="330"/>
      <c r="CJ95" s="330"/>
      <c r="CK95" s="330"/>
      <c r="CL95" s="330"/>
      <c r="CM95" s="330"/>
      <c r="CN95" s="330"/>
      <c r="CO95" s="330"/>
      <c r="CP95" s="330"/>
      <c r="CQ95" s="330"/>
      <c r="CR95" s="330"/>
      <c r="CS95" s="330"/>
      <c r="CT95" s="330"/>
      <c r="CU95" s="330"/>
      <c r="CV95" s="330"/>
      <c r="CW95" s="330"/>
      <c r="CX95" s="330"/>
      <c r="CY95" s="330"/>
      <c r="CZ95" s="330"/>
      <c r="DA95" s="330"/>
      <c r="DB95" s="330"/>
      <c r="DC95" s="330"/>
      <c r="DD95" s="330"/>
      <c r="DE95" s="330"/>
      <c r="DF95" s="330"/>
      <c r="DG95" s="330"/>
      <c r="DH95" s="330"/>
      <c r="DI95" s="330"/>
      <c r="DJ95" s="330"/>
      <c r="DK95" s="330"/>
      <c r="DL95" s="330"/>
      <c r="DM95" s="330"/>
      <c r="DN95" s="330"/>
      <c r="DO95" s="330"/>
      <c r="DP95" s="330"/>
      <c r="DQ95" s="330"/>
      <c r="DR95" s="330"/>
      <c r="DS95" s="330"/>
      <c r="DT95" s="330"/>
      <c r="DU95" s="330"/>
      <c r="DV95" s="330"/>
      <c r="DW95" s="330"/>
      <c r="DX95" s="330"/>
      <c r="DY95" s="330"/>
      <c r="DZ95" s="330"/>
      <c r="EA95" s="330"/>
      <c r="EB95" s="330"/>
      <c r="EC95" s="330"/>
      <c r="ED95" s="330"/>
      <c r="EE95" s="330"/>
      <c r="EF95" s="330"/>
      <c r="EG95" s="330"/>
      <c r="EH95" s="330"/>
      <c r="EI95" s="330"/>
      <c r="EJ95" s="330"/>
      <c r="EK95" s="330"/>
      <c r="EL95" s="330"/>
      <c r="EM95" s="330"/>
    </row>
    <row r="96" spans="1:143" s="35" customFormat="1" ht="60" customHeight="1">
      <c r="A96" s="142" t="s">
        <v>1003</v>
      </c>
      <c r="B96" s="509" t="s">
        <v>1004</v>
      </c>
      <c r="C96" s="201" t="s">
        <v>1005</v>
      </c>
      <c r="D96" s="201" t="s">
        <v>1006</v>
      </c>
      <c r="E96" s="221" t="s">
        <v>1007</v>
      </c>
      <c r="F96" s="162">
        <v>0.28000000000000003</v>
      </c>
      <c r="G96" s="162" t="s">
        <v>229</v>
      </c>
      <c r="H96" s="221" t="s">
        <v>230</v>
      </c>
      <c r="I96" s="221" t="s">
        <v>82</v>
      </c>
      <c r="J96" s="221" t="s">
        <v>231</v>
      </c>
      <c r="K96" s="222" t="s">
        <v>232</v>
      </c>
      <c r="L96" s="221" t="s">
        <v>233</v>
      </c>
      <c r="M96" s="164">
        <v>43101</v>
      </c>
      <c r="N96" s="164">
        <v>43981</v>
      </c>
      <c r="O96" s="221" t="s">
        <v>1008</v>
      </c>
      <c r="P96" s="221" t="s">
        <v>1009</v>
      </c>
      <c r="Q96" s="166" t="s">
        <v>87</v>
      </c>
      <c r="R96" s="166">
        <v>1</v>
      </c>
      <c r="S96" s="166">
        <v>1</v>
      </c>
      <c r="T96" s="166">
        <v>1</v>
      </c>
      <c r="U96" s="219" t="s">
        <v>87</v>
      </c>
      <c r="V96" s="223" t="s">
        <v>87</v>
      </c>
      <c r="W96" s="166">
        <v>1</v>
      </c>
      <c r="X96" s="166">
        <v>1</v>
      </c>
      <c r="Y96" s="166">
        <v>1</v>
      </c>
      <c r="Z96" s="166">
        <v>1</v>
      </c>
      <c r="AA96" s="183">
        <v>1</v>
      </c>
      <c r="AB96" s="183">
        <v>1</v>
      </c>
      <c r="AC96" s="221" t="s">
        <v>1010</v>
      </c>
      <c r="AD96" s="221" t="s">
        <v>238</v>
      </c>
      <c r="AE96" s="162"/>
      <c r="AF96" s="162">
        <v>1109</v>
      </c>
      <c r="AG96" s="221" t="s">
        <v>1011</v>
      </c>
      <c r="AH96" s="221" t="s">
        <v>1012</v>
      </c>
      <c r="AI96" s="510">
        <v>1478363200</v>
      </c>
      <c r="AJ96" s="148">
        <v>0.5</v>
      </c>
      <c r="AK96" s="510">
        <v>1178363200</v>
      </c>
      <c r="AL96" s="511" t="s">
        <v>1013</v>
      </c>
      <c r="AM96" s="152">
        <v>0.02</v>
      </c>
      <c r="AN96" s="512">
        <v>44013</v>
      </c>
      <c r="AO96" s="512">
        <v>44196</v>
      </c>
      <c r="AP96" s="226" t="s">
        <v>1014</v>
      </c>
      <c r="AQ96" s="153" t="s">
        <v>1015</v>
      </c>
      <c r="AR96" s="209">
        <v>1</v>
      </c>
      <c r="AS96" s="209">
        <v>1</v>
      </c>
      <c r="AT96" s="197">
        <f>AS96/AR96</f>
        <v>1</v>
      </c>
      <c r="AU96" s="173" t="s">
        <v>1016</v>
      </c>
      <c r="AV96" s="173" t="s">
        <v>1017</v>
      </c>
      <c r="AW96" s="153" t="s">
        <v>1018</v>
      </c>
      <c r="AX96" s="201" t="s">
        <v>1019</v>
      </c>
      <c r="AY96" s="145">
        <v>7569</v>
      </c>
      <c r="AZ96" s="153" t="s">
        <v>1020</v>
      </c>
      <c r="BA96" s="173" t="s">
        <v>1021</v>
      </c>
      <c r="BB96" s="654">
        <v>300000000</v>
      </c>
      <c r="BC96" s="652">
        <v>0.08</v>
      </c>
      <c r="BD96" s="653" t="s">
        <v>87</v>
      </c>
      <c r="BE96" s="655" t="s">
        <v>1022</v>
      </c>
      <c r="BF96" s="650" t="s">
        <v>1023</v>
      </c>
      <c r="BG96" s="330"/>
      <c r="BH96" s="330"/>
      <c r="BI96" s="330"/>
      <c r="BJ96" s="330"/>
      <c r="BK96" s="330"/>
      <c r="BL96" s="330"/>
      <c r="BM96" s="330"/>
      <c r="BN96" s="330"/>
      <c r="BO96" s="330"/>
      <c r="BP96" s="330"/>
      <c r="BQ96" s="330"/>
      <c r="BR96" s="330"/>
      <c r="BS96" s="330"/>
      <c r="BT96" s="330"/>
      <c r="BU96" s="330"/>
      <c r="BV96" s="330"/>
      <c r="BW96" s="330"/>
      <c r="BX96" s="330"/>
      <c r="BY96" s="330"/>
      <c r="BZ96" s="330"/>
      <c r="CA96" s="330"/>
      <c r="CB96" s="330"/>
      <c r="CC96" s="330"/>
      <c r="CD96" s="330"/>
      <c r="CE96" s="330"/>
      <c r="CF96" s="330"/>
      <c r="CG96" s="330"/>
      <c r="CH96" s="330"/>
      <c r="CI96" s="330"/>
      <c r="CJ96" s="330"/>
      <c r="CK96" s="330"/>
      <c r="CL96" s="330"/>
      <c r="CM96" s="330"/>
      <c r="CN96" s="330"/>
      <c r="CO96" s="330"/>
      <c r="CP96" s="330"/>
      <c r="CQ96" s="330"/>
      <c r="CR96" s="330"/>
      <c r="CS96" s="330"/>
      <c r="CT96" s="330"/>
      <c r="CU96" s="330"/>
      <c r="CV96" s="330"/>
      <c r="CW96" s="330"/>
      <c r="CX96" s="330"/>
      <c r="CY96" s="330"/>
      <c r="CZ96" s="330"/>
      <c r="DA96" s="330"/>
      <c r="DB96" s="330"/>
      <c r="DC96" s="330"/>
      <c r="DD96" s="330"/>
      <c r="DE96" s="330"/>
      <c r="DF96" s="330"/>
      <c r="DG96" s="330"/>
      <c r="DH96" s="330"/>
      <c r="DI96" s="330"/>
      <c r="DJ96" s="330"/>
      <c r="DK96" s="330"/>
      <c r="DL96" s="330"/>
      <c r="DM96" s="330"/>
      <c r="DN96" s="330"/>
      <c r="DO96" s="330"/>
      <c r="DP96" s="330"/>
      <c r="DQ96" s="330"/>
      <c r="DR96" s="330"/>
      <c r="DS96" s="330"/>
      <c r="DT96" s="330"/>
      <c r="DU96" s="330"/>
      <c r="DV96" s="330"/>
      <c r="DW96" s="330"/>
      <c r="DX96" s="330"/>
      <c r="DY96" s="330"/>
      <c r="DZ96" s="330"/>
      <c r="EA96" s="330"/>
      <c r="EB96" s="330"/>
      <c r="EC96" s="330"/>
      <c r="ED96" s="330"/>
      <c r="EE96" s="330"/>
      <c r="EF96" s="330"/>
      <c r="EG96" s="330"/>
      <c r="EH96" s="330"/>
      <c r="EI96" s="330"/>
      <c r="EJ96" s="330"/>
      <c r="EK96" s="330"/>
      <c r="EL96" s="330"/>
      <c r="EM96" s="330"/>
    </row>
    <row r="97" spans="1:143" s="34" customFormat="1" ht="42.75" customHeight="1">
      <c r="A97" s="142" t="s">
        <v>1024</v>
      </c>
      <c r="B97" s="143" t="s">
        <v>1004</v>
      </c>
      <c r="C97" s="144" t="s">
        <v>1025</v>
      </c>
      <c r="D97" s="144" t="s">
        <v>1026</v>
      </c>
      <c r="E97" s="162" t="s">
        <v>1027</v>
      </c>
      <c r="F97" s="162">
        <v>0.28000000000000003</v>
      </c>
      <c r="G97" s="162" t="s">
        <v>1028</v>
      </c>
      <c r="H97" s="162" t="s">
        <v>1029</v>
      </c>
      <c r="I97" s="162" t="s">
        <v>82</v>
      </c>
      <c r="J97" s="513" t="s">
        <v>1030</v>
      </c>
      <c r="K97" s="513" t="s">
        <v>1031</v>
      </c>
      <c r="L97" s="514" t="s">
        <v>1032</v>
      </c>
      <c r="M97" s="164">
        <v>43101</v>
      </c>
      <c r="N97" s="164">
        <v>43981</v>
      </c>
      <c r="O97" s="162" t="s">
        <v>1033</v>
      </c>
      <c r="P97" s="162" t="s">
        <v>1034</v>
      </c>
      <c r="Q97" s="162" t="s">
        <v>87</v>
      </c>
      <c r="R97" s="166">
        <v>1</v>
      </c>
      <c r="S97" s="166">
        <v>1</v>
      </c>
      <c r="T97" s="166">
        <v>1</v>
      </c>
      <c r="U97" s="162" t="s">
        <v>87</v>
      </c>
      <c r="V97" s="166" t="s">
        <v>87</v>
      </c>
      <c r="W97" s="166">
        <v>1</v>
      </c>
      <c r="X97" s="166">
        <v>1</v>
      </c>
      <c r="Y97" s="166">
        <v>1</v>
      </c>
      <c r="Z97" s="166">
        <v>1</v>
      </c>
      <c r="AA97" s="148">
        <v>0</v>
      </c>
      <c r="AB97" s="148">
        <v>0</v>
      </c>
      <c r="AC97" s="162" t="s">
        <v>1035</v>
      </c>
      <c r="AD97" s="162" t="s">
        <v>1036</v>
      </c>
      <c r="AE97" s="162"/>
      <c r="AF97" s="162">
        <v>1023</v>
      </c>
      <c r="AG97" s="162" t="s">
        <v>1037</v>
      </c>
      <c r="AH97" s="179" t="s">
        <v>1038</v>
      </c>
      <c r="AI97" s="218">
        <v>2980043200</v>
      </c>
      <c r="AJ97" s="166" t="s">
        <v>87</v>
      </c>
      <c r="AK97" s="162" t="s">
        <v>87</v>
      </c>
      <c r="AL97" s="515" t="s">
        <v>87</v>
      </c>
      <c r="AM97" s="152">
        <v>0</v>
      </c>
      <c r="AN97" s="515" t="s">
        <v>87</v>
      </c>
      <c r="AO97" s="515" t="s">
        <v>87</v>
      </c>
      <c r="AP97" s="515" t="s">
        <v>87</v>
      </c>
      <c r="AQ97" s="515" t="s">
        <v>87</v>
      </c>
      <c r="AR97" s="515" t="s">
        <v>87</v>
      </c>
      <c r="AS97" s="515" t="s">
        <v>87</v>
      </c>
      <c r="AT97" s="515" t="s">
        <v>87</v>
      </c>
      <c r="AU97" s="516" t="s">
        <v>87</v>
      </c>
      <c r="AV97" s="516" t="s">
        <v>87</v>
      </c>
      <c r="AW97" s="516" t="s">
        <v>87</v>
      </c>
      <c r="AX97" s="516" t="s">
        <v>87</v>
      </c>
      <c r="AY97" s="515" t="s">
        <v>87</v>
      </c>
      <c r="AZ97" s="516" t="s">
        <v>87</v>
      </c>
      <c r="BA97" s="516" t="s">
        <v>87</v>
      </c>
      <c r="BB97" s="517" t="s">
        <v>87</v>
      </c>
      <c r="BC97" s="517" t="s">
        <v>87</v>
      </c>
      <c r="BD97" s="517" t="s">
        <v>87</v>
      </c>
      <c r="BE97" s="518" t="s">
        <v>87</v>
      </c>
      <c r="BF97" s="269" t="s">
        <v>87</v>
      </c>
    </row>
    <row r="98" spans="1:143" s="35" customFormat="1" ht="42.75" customHeight="1">
      <c r="A98" s="142" t="s">
        <v>1039</v>
      </c>
      <c r="B98" s="143" t="s">
        <v>1004</v>
      </c>
      <c r="C98" s="144" t="s">
        <v>1040</v>
      </c>
      <c r="D98" s="144" t="s">
        <v>1041</v>
      </c>
      <c r="E98" s="162" t="s">
        <v>1042</v>
      </c>
      <c r="F98" s="162">
        <v>0.91</v>
      </c>
      <c r="G98" s="162" t="s">
        <v>1028</v>
      </c>
      <c r="H98" s="162" t="s">
        <v>1029</v>
      </c>
      <c r="I98" s="162" t="s">
        <v>82</v>
      </c>
      <c r="J98" s="513" t="s">
        <v>1030</v>
      </c>
      <c r="K98" s="513" t="s">
        <v>1031</v>
      </c>
      <c r="L98" s="514" t="s">
        <v>1032</v>
      </c>
      <c r="M98" s="164">
        <v>43101</v>
      </c>
      <c r="N98" s="164">
        <v>43981</v>
      </c>
      <c r="O98" s="162" t="s">
        <v>1043</v>
      </c>
      <c r="P98" s="162" t="s">
        <v>1044</v>
      </c>
      <c r="Q98" s="162" t="s">
        <v>87</v>
      </c>
      <c r="R98" s="166">
        <v>0.33</v>
      </c>
      <c r="S98" s="166">
        <v>0.33</v>
      </c>
      <c r="T98" s="166">
        <v>0.34</v>
      </c>
      <c r="U98" s="162" t="s">
        <v>87</v>
      </c>
      <c r="V98" s="166" t="s">
        <v>87</v>
      </c>
      <c r="W98" s="166">
        <v>0</v>
      </c>
      <c r="X98" s="166">
        <v>0</v>
      </c>
      <c r="Y98" s="166">
        <v>0.33</v>
      </c>
      <c r="Z98" s="166">
        <v>1</v>
      </c>
      <c r="AA98" s="148">
        <v>0</v>
      </c>
      <c r="AB98" s="148">
        <v>0</v>
      </c>
      <c r="AC98" s="162" t="s">
        <v>1045</v>
      </c>
      <c r="AD98" s="162" t="s">
        <v>1036</v>
      </c>
      <c r="AE98" s="162"/>
      <c r="AF98" s="162">
        <v>1023</v>
      </c>
      <c r="AG98" s="162" t="s">
        <v>1037</v>
      </c>
      <c r="AH98" s="162" t="s">
        <v>1046</v>
      </c>
      <c r="AI98" s="218">
        <v>2728000000</v>
      </c>
      <c r="AJ98" s="166" t="s">
        <v>87</v>
      </c>
      <c r="AK98" s="162" t="s">
        <v>87</v>
      </c>
      <c r="AL98" s="515" t="s">
        <v>87</v>
      </c>
      <c r="AM98" s="152">
        <v>0</v>
      </c>
      <c r="AN98" s="515" t="s">
        <v>87</v>
      </c>
      <c r="AO98" s="515" t="s">
        <v>87</v>
      </c>
      <c r="AP98" s="515" t="s">
        <v>87</v>
      </c>
      <c r="AQ98" s="515" t="s">
        <v>87</v>
      </c>
      <c r="AR98" s="515" t="s">
        <v>87</v>
      </c>
      <c r="AS98" s="515" t="s">
        <v>87</v>
      </c>
      <c r="AT98" s="515" t="s">
        <v>87</v>
      </c>
      <c r="AU98" s="516" t="s">
        <v>87</v>
      </c>
      <c r="AV98" s="516" t="s">
        <v>87</v>
      </c>
      <c r="AW98" s="516" t="s">
        <v>87</v>
      </c>
      <c r="AX98" s="516" t="s">
        <v>87</v>
      </c>
      <c r="AY98" s="515" t="s">
        <v>87</v>
      </c>
      <c r="AZ98" s="516" t="s">
        <v>87</v>
      </c>
      <c r="BA98" s="516" t="s">
        <v>87</v>
      </c>
      <c r="BB98" s="517" t="s">
        <v>87</v>
      </c>
      <c r="BC98" s="517" t="s">
        <v>87</v>
      </c>
      <c r="BD98" s="517" t="s">
        <v>87</v>
      </c>
      <c r="BE98" s="518" t="s">
        <v>87</v>
      </c>
      <c r="BF98" s="519"/>
      <c r="BG98" s="330"/>
      <c r="BH98" s="330"/>
      <c r="BI98" s="330"/>
      <c r="BJ98" s="330"/>
      <c r="BK98" s="330"/>
      <c r="BL98" s="330"/>
      <c r="BM98" s="330"/>
      <c r="BN98" s="330"/>
      <c r="BO98" s="330"/>
      <c r="BP98" s="330"/>
      <c r="BQ98" s="330"/>
      <c r="BR98" s="330"/>
      <c r="BS98" s="330"/>
      <c r="BT98" s="330"/>
      <c r="BU98" s="330"/>
      <c r="BV98" s="330"/>
      <c r="BW98" s="330"/>
      <c r="BX98" s="330"/>
      <c r="BY98" s="330"/>
      <c r="BZ98" s="330"/>
      <c r="CA98" s="330"/>
      <c r="CB98" s="330"/>
      <c r="CC98" s="330"/>
      <c r="CD98" s="330"/>
      <c r="CE98" s="330"/>
      <c r="CF98" s="330"/>
      <c r="CG98" s="330"/>
      <c r="CH98" s="330"/>
      <c r="CI98" s="330"/>
      <c r="CJ98" s="330"/>
      <c r="CK98" s="330"/>
      <c r="CL98" s="330"/>
      <c r="CM98" s="330"/>
      <c r="CN98" s="330"/>
      <c r="CO98" s="330"/>
      <c r="CP98" s="330"/>
      <c r="CQ98" s="330"/>
      <c r="CR98" s="330"/>
      <c r="CS98" s="330"/>
      <c r="CT98" s="330"/>
      <c r="CU98" s="330"/>
      <c r="CV98" s="330"/>
      <c r="CW98" s="330"/>
      <c r="CX98" s="330"/>
      <c r="CY98" s="330"/>
      <c r="CZ98" s="330"/>
      <c r="DA98" s="330"/>
      <c r="DB98" s="330"/>
      <c r="DC98" s="330"/>
      <c r="DD98" s="330"/>
      <c r="DE98" s="330"/>
      <c r="DF98" s="330"/>
      <c r="DG98" s="330"/>
      <c r="DH98" s="330"/>
      <c r="DI98" s="330"/>
      <c r="DJ98" s="330"/>
      <c r="DK98" s="330"/>
      <c r="DL98" s="330"/>
      <c r="DM98" s="330"/>
      <c r="DN98" s="330"/>
      <c r="DO98" s="330"/>
      <c r="DP98" s="330"/>
      <c r="DQ98" s="330"/>
      <c r="DR98" s="330"/>
      <c r="DS98" s="330"/>
      <c r="DT98" s="330"/>
      <c r="DU98" s="330"/>
      <c r="DV98" s="330"/>
      <c r="DW98" s="330"/>
      <c r="DX98" s="330"/>
      <c r="DY98" s="330"/>
      <c r="DZ98" s="330"/>
      <c r="EA98" s="330"/>
      <c r="EB98" s="330"/>
      <c r="EC98" s="330"/>
      <c r="ED98" s="330"/>
      <c r="EE98" s="330"/>
      <c r="EF98" s="330"/>
      <c r="EG98" s="330"/>
      <c r="EH98" s="330"/>
      <c r="EI98" s="330"/>
      <c r="EJ98" s="330"/>
      <c r="EK98" s="330"/>
      <c r="EL98" s="330"/>
      <c r="EM98" s="330"/>
    </row>
    <row r="99" spans="1:143" s="35" customFormat="1" ht="60" customHeight="1">
      <c r="A99" s="142" t="s">
        <v>1047</v>
      </c>
      <c r="B99" s="143" t="s">
        <v>1004</v>
      </c>
      <c r="C99" s="144" t="s">
        <v>1040</v>
      </c>
      <c r="D99" s="144" t="s">
        <v>1041</v>
      </c>
      <c r="E99" s="162" t="s">
        <v>1048</v>
      </c>
      <c r="F99" s="162">
        <v>0.91</v>
      </c>
      <c r="G99" s="162" t="s">
        <v>1028</v>
      </c>
      <c r="H99" s="162" t="s">
        <v>1029</v>
      </c>
      <c r="I99" s="162" t="s">
        <v>82</v>
      </c>
      <c r="J99" s="179" t="s">
        <v>1030</v>
      </c>
      <c r="K99" s="179" t="s">
        <v>1031</v>
      </c>
      <c r="L99" s="179" t="s">
        <v>1049</v>
      </c>
      <c r="M99" s="164">
        <v>43101</v>
      </c>
      <c r="N99" s="164">
        <v>43981</v>
      </c>
      <c r="O99" s="335" t="s">
        <v>1050</v>
      </c>
      <c r="P99" s="162" t="s">
        <v>1051</v>
      </c>
      <c r="Q99" s="162" t="s">
        <v>87</v>
      </c>
      <c r="R99" s="166">
        <v>1</v>
      </c>
      <c r="S99" s="166">
        <v>1</v>
      </c>
      <c r="T99" s="166">
        <v>1</v>
      </c>
      <c r="U99" s="162" t="s">
        <v>87</v>
      </c>
      <c r="V99" s="166" t="s">
        <v>87</v>
      </c>
      <c r="W99" s="166">
        <v>1</v>
      </c>
      <c r="X99" s="166">
        <v>1</v>
      </c>
      <c r="Y99" s="166">
        <v>1</v>
      </c>
      <c r="Z99" s="167">
        <v>1</v>
      </c>
      <c r="AA99" s="148">
        <v>0</v>
      </c>
      <c r="AB99" s="148">
        <v>0</v>
      </c>
      <c r="AC99" s="162" t="s">
        <v>1045</v>
      </c>
      <c r="AD99" s="162" t="s">
        <v>1036</v>
      </c>
      <c r="AE99" s="162"/>
      <c r="AF99" s="162">
        <v>1023</v>
      </c>
      <c r="AG99" s="162" t="s">
        <v>1037</v>
      </c>
      <c r="AH99" s="162" t="s">
        <v>1046</v>
      </c>
      <c r="AI99" s="218">
        <v>2728000000</v>
      </c>
      <c r="AJ99" s="166" t="s">
        <v>87</v>
      </c>
      <c r="AK99" s="162" t="s">
        <v>87</v>
      </c>
      <c r="AL99" s="173" t="s">
        <v>1052</v>
      </c>
      <c r="AM99" s="152">
        <v>0.02</v>
      </c>
      <c r="AN99" s="170">
        <v>43983</v>
      </c>
      <c r="AO99" s="170">
        <v>44196</v>
      </c>
      <c r="AP99" s="179" t="s">
        <v>1053</v>
      </c>
      <c r="AQ99" s="153" t="s">
        <v>1054</v>
      </c>
      <c r="AR99" s="283">
        <v>1</v>
      </c>
      <c r="AS99" s="327">
        <v>0</v>
      </c>
      <c r="AT99" s="197">
        <f>AS99/AR99</f>
        <v>0</v>
      </c>
      <c r="AU99" s="173" t="s">
        <v>482</v>
      </c>
      <c r="AV99" s="173" t="s">
        <v>1055</v>
      </c>
      <c r="AW99" s="173" t="s">
        <v>1056</v>
      </c>
      <c r="AX99" s="173" t="s">
        <v>1057</v>
      </c>
      <c r="AY99" s="175">
        <v>7863</v>
      </c>
      <c r="AZ99" s="173" t="s">
        <v>1058</v>
      </c>
      <c r="BA99" s="173" t="s">
        <v>1057</v>
      </c>
      <c r="BB99" s="189">
        <v>803000000</v>
      </c>
      <c r="BC99" s="313" t="s">
        <v>87</v>
      </c>
      <c r="BD99" s="661">
        <v>0</v>
      </c>
      <c r="BE99" s="662" t="s">
        <v>1059</v>
      </c>
      <c r="BF99" s="382" t="s">
        <v>1060</v>
      </c>
      <c r="BG99" s="330"/>
      <c r="BH99" s="330"/>
      <c r="BI99" s="330"/>
      <c r="BJ99" s="330"/>
      <c r="BK99" s="330"/>
      <c r="BL99" s="330"/>
      <c r="BM99" s="330"/>
      <c r="BN99" s="330"/>
      <c r="BO99" s="330"/>
      <c r="BP99" s="330"/>
      <c r="BQ99" s="330"/>
      <c r="BR99" s="330"/>
      <c r="BS99" s="330"/>
      <c r="BT99" s="330"/>
      <c r="BU99" s="330"/>
      <c r="BV99" s="330"/>
      <c r="BW99" s="330"/>
      <c r="BX99" s="330"/>
      <c r="BY99" s="330"/>
      <c r="BZ99" s="330"/>
      <c r="CA99" s="330"/>
      <c r="CB99" s="330"/>
      <c r="CC99" s="330"/>
      <c r="CD99" s="330"/>
      <c r="CE99" s="330"/>
      <c r="CF99" s="330"/>
      <c r="CG99" s="330"/>
      <c r="CH99" s="330"/>
      <c r="CI99" s="330"/>
      <c r="CJ99" s="330"/>
      <c r="CK99" s="330"/>
      <c r="CL99" s="330"/>
      <c r="CM99" s="330"/>
      <c r="CN99" s="330"/>
      <c r="CO99" s="330"/>
      <c r="CP99" s="330"/>
      <c r="CQ99" s="330"/>
      <c r="CR99" s="330"/>
      <c r="CS99" s="330"/>
      <c r="CT99" s="330"/>
      <c r="CU99" s="330"/>
      <c r="CV99" s="330"/>
      <c r="CW99" s="330"/>
      <c r="CX99" s="330"/>
      <c r="CY99" s="330"/>
      <c r="CZ99" s="330"/>
      <c r="DA99" s="330"/>
      <c r="DB99" s="330"/>
      <c r="DC99" s="330"/>
      <c r="DD99" s="330"/>
      <c r="DE99" s="330"/>
      <c r="DF99" s="330"/>
      <c r="DG99" s="330"/>
      <c r="DH99" s="330"/>
      <c r="DI99" s="330"/>
      <c r="DJ99" s="330"/>
      <c r="DK99" s="330"/>
      <c r="DL99" s="330"/>
      <c r="DM99" s="330"/>
      <c r="DN99" s="330"/>
      <c r="DO99" s="330"/>
      <c r="DP99" s="330"/>
      <c r="DQ99" s="330"/>
      <c r="DR99" s="330"/>
      <c r="DS99" s="330"/>
      <c r="DT99" s="330"/>
      <c r="DU99" s="330"/>
      <c r="DV99" s="330"/>
      <c r="DW99" s="330"/>
      <c r="DX99" s="330"/>
      <c r="DY99" s="330"/>
      <c r="DZ99" s="330"/>
      <c r="EA99" s="330"/>
      <c r="EB99" s="330"/>
      <c r="EC99" s="330"/>
      <c r="ED99" s="330"/>
      <c r="EE99" s="330"/>
      <c r="EF99" s="330"/>
      <c r="EG99" s="330"/>
      <c r="EH99" s="330"/>
      <c r="EI99" s="330"/>
      <c r="EJ99" s="330"/>
      <c r="EK99" s="330"/>
      <c r="EL99" s="330"/>
      <c r="EM99" s="330"/>
    </row>
    <row r="100" spans="1:143" s="35" customFormat="1" ht="42.75" customHeight="1">
      <c r="A100" s="142" t="s">
        <v>1061</v>
      </c>
      <c r="B100" s="143" t="s">
        <v>1004</v>
      </c>
      <c r="C100" s="144" t="s">
        <v>1040</v>
      </c>
      <c r="D100" s="144" t="s">
        <v>1041</v>
      </c>
      <c r="E100" s="162" t="s">
        <v>1062</v>
      </c>
      <c r="F100" s="162">
        <v>0.91</v>
      </c>
      <c r="G100" s="162" t="s">
        <v>1028</v>
      </c>
      <c r="H100" s="162" t="s">
        <v>1029</v>
      </c>
      <c r="I100" s="162" t="s">
        <v>82</v>
      </c>
      <c r="J100" s="513" t="s">
        <v>1030</v>
      </c>
      <c r="K100" s="513" t="s">
        <v>1031</v>
      </c>
      <c r="L100" s="514" t="s">
        <v>1032</v>
      </c>
      <c r="M100" s="164">
        <v>43101</v>
      </c>
      <c r="N100" s="164">
        <v>43981</v>
      </c>
      <c r="O100" s="162" t="s">
        <v>1063</v>
      </c>
      <c r="P100" s="162" t="s">
        <v>1064</v>
      </c>
      <c r="Q100" s="162" t="s">
        <v>87</v>
      </c>
      <c r="R100" s="166">
        <v>1</v>
      </c>
      <c r="S100" s="166">
        <v>1</v>
      </c>
      <c r="T100" s="166">
        <v>1</v>
      </c>
      <c r="U100" s="162" t="s">
        <v>87</v>
      </c>
      <c r="V100" s="166" t="s">
        <v>87</v>
      </c>
      <c r="W100" s="166">
        <v>1</v>
      </c>
      <c r="X100" s="166">
        <v>1</v>
      </c>
      <c r="Y100" s="167">
        <v>1</v>
      </c>
      <c r="Z100" s="167">
        <v>1</v>
      </c>
      <c r="AA100" s="148">
        <v>0</v>
      </c>
      <c r="AB100" s="148">
        <v>0</v>
      </c>
      <c r="AC100" s="162" t="s">
        <v>1045</v>
      </c>
      <c r="AD100" s="162" t="s">
        <v>1036</v>
      </c>
      <c r="AE100" s="162"/>
      <c r="AF100" s="162">
        <v>1023</v>
      </c>
      <c r="AG100" s="162" t="s">
        <v>1037</v>
      </c>
      <c r="AH100" s="162" t="s">
        <v>1065</v>
      </c>
      <c r="AI100" s="218">
        <v>1226000000</v>
      </c>
      <c r="AJ100" s="166" t="s">
        <v>87</v>
      </c>
      <c r="AK100" s="162" t="s">
        <v>87</v>
      </c>
      <c r="AL100" s="515" t="s">
        <v>87</v>
      </c>
      <c r="AM100" s="152">
        <v>0</v>
      </c>
      <c r="AN100" s="515" t="s">
        <v>87</v>
      </c>
      <c r="AO100" s="515" t="s">
        <v>87</v>
      </c>
      <c r="AP100" s="515" t="s">
        <v>87</v>
      </c>
      <c r="AQ100" s="515" t="s">
        <v>87</v>
      </c>
      <c r="AR100" s="515" t="s">
        <v>87</v>
      </c>
      <c r="AS100" s="515" t="s">
        <v>87</v>
      </c>
      <c r="AT100" s="515" t="s">
        <v>87</v>
      </c>
      <c r="AU100" s="516" t="s">
        <v>87</v>
      </c>
      <c r="AV100" s="516" t="s">
        <v>87</v>
      </c>
      <c r="AW100" s="516" t="s">
        <v>87</v>
      </c>
      <c r="AX100" s="516" t="s">
        <v>87</v>
      </c>
      <c r="AY100" s="515" t="s">
        <v>87</v>
      </c>
      <c r="AZ100" s="516" t="s">
        <v>87</v>
      </c>
      <c r="BA100" s="516" t="s">
        <v>87</v>
      </c>
      <c r="BB100" s="517" t="s">
        <v>87</v>
      </c>
      <c r="BC100" s="517" t="s">
        <v>87</v>
      </c>
      <c r="BD100" s="517" t="s">
        <v>87</v>
      </c>
      <c r="BE100" s="518" t="s">
        <v>87</v>
      </c>
      <c r="BF100" s="516" t="s">
        <v>87</v>
      </c>
      <c r="BG100" s="330"/>
      <c r="BH100" s="330"/>
      <c r="BI100" s="330"/>
      <c r="BJ100" s="330"/>
      <c r="BK100" s="330"/>
      <c r="BL100" s="330"/>
      <c r="BM100" s="330"/>
      <c r="BN100" s="330"/>
      <c r="BO100" s="330"/>
      <c r="BP100" s="330"/>
      <c r="BQ100" s="330"/>
      <c r="BR100" s="330"/>
      <c r="BS100" s="330"/>
      <c r="BT100" s="330"/>
      <c r="BU100" s="330"/>
      <c r="BV100" s="330"/>
      <c r="BW100" s="330"/>
      <c r="BX100" s="330"/>
      <c r="BY100" s="330"/>
      <c r="BZ100" s="330"/>
      <c r="CA100" s="330"/>
      <c r="CB100" s="330"/>
      <c r="CC100" s="330"/>
      <c r="CD100" s="330"/>
      <c r="CE100" s="330"/>
      <c r="CF100" s="330"/>
      <c r="CG100" s="330"/>
      <c r="CH100" s="330"/>
      <c r="CI100" s="330"/>
      <c r="CJ100" s="330"/>
      <c r="CK100" s="330"/>
      <c r="CL100" s="330"/>
      <c r="CM100" s="330"/>
      <c r="CN100" s="330"/>
      <c r="CO100" s="330"/>
      <c r="CP100" s="330"/>
      <c r="CQ100" s="330"/>
      <c r="CR100" s="330"/>
      <c r="CS100" s="330"/>
      <c r="CT100" s="330"/>
      <c r="CU100" s="330"/>
      <c r="CV100" s="330"/>
      <c r="CW100" s="330"/>
      <c r="CX100" s="330"/>
      <c r="CY100" s="330"/>
      <c r="CZ100" s="330"/>
      <c r="DA100" s="330"/>
      <c r="DB100" s="330"/>
      <c r="DC100" s="330"/>
      <c r="DD100" s="330"/>
      <c r="DE100" s="330"/>
      <c r="DF100" s="330"/>
      <c r="DG100" s="330"/>
      <c r="DH100" s="330"/>
      <c r="DI100" s="330"/>
      <c r="DJ100" s="330"/>
      <c r="DK100" s="330"/>
      <c r="DL100" s="330"/>
      <c r="DM100" s="330"/>
      <c r="DN100" s="330"/>
      <c r="DO100" s="330"/>
      <c r="DP100" s="330"/>
      <c r="DQ100" s="330"/>
      <c r="DR100" s="330"/>
      <c r="DS100" s="330"/>
      <c r="DT100" s="330"/>
      <c r="DU100" s="330"/>
      <c r="DV100" s="330"/>
      <c r="DW100" s="330"/>
      <c r="DX100" s="330"/>
      <c r="DY100" s="330"/>
      <c r="DZ100" s="330"/>
      <c r="EA100" s="330"/>
      <c r="EB100" s="330"/>
      <c r="EC100" s="330"/>
      <c r="ED100" s="330"/>
      <c r="EE100" s="330"/>
      <c r="EF100" s="330"/>
      <c r="EG100" s="330"/>
      <c r="EH100" s="330"/>
      <c r="EI100" s="330"/>
      <c r="EJ100" s="330"/>
      <c r="EK100" s="330"/>
      <c r="EL100" s="330"/>
      <c r="EM100" s="330"/>
    </row>
    <row r="101" spans="1:143" s="34" customFormat="1" ht="42.75" customHeight="1">
      <c r="A101" s="142" t="s">
        <v>1066</v>
      </c>
      <c r="B101" s="143" t="s">
        <v>1004</v>
      </c>
      <c r="C101" s="144" t="s">
        <v>1040</v>
      </c>
      <c r="D101" s="144" t="s">
        <v>1041</v>
      </c>
      <c r="E101" s="161" t="s">
        <v>1067</v>
      </c>
      <c r="F101" s="162">
        <v>0.28000000000000003</v>
      </c>
      <c r="G101" s="162" t="s">
        <v>1068</v>
      </c>
      <c r="H101" s="162"/>
      <c r="I101" s="162" t="s">
        <v>1069</v>
      </c>
      <c r="J101" s="364" t="s">
        <v>1070</v>
      </c>
      <c r="K101" s="507" t="s">
        <v>1071</v>
      </c>
      <c r="L101" s="364" t="s">
        <v>1072</v>
      </c>
      <c r="M101" s="164">
        <v>43282</v>
      </c>
      <c r="N101" s="164">
        <v>44013</v>
      </c>
      <c r="O101" s="162" t="s">
        <v>1073</v>
      </c>
      <c r="P101" s="162" t="s">
        <v>1074</v>
      </c>
      <c r="Q101" s="162" t="s">
        <v>87</v>
      </c>
      <c r="R101" s="341">
        <v>1</v>
      </c>
      <c r="S101" s="341">
        <v>1</v>
      </c>
      <c r="T101" s="341">
        <v>1</v>
      </c>
      <c r="U101" s="162" t="s">
        <v>87</v>
      </c>
      <c r="V101" s="162" t="s">
        <v>87</v>
      </c>
      <c r="W101" s="341">
        <v>1</v>
      </c>
      <c r="X101" s="166">
        <v>1</v>
      </c>
      <c r="Y101" s="166">
        <v>1</v>
      </c>
      <c r="Z101" s="166">
        <v>1</v>
      </c>
      <c r="AA101" s="145" t="s">
        <v>477</v>
      </c>
      <c r="AB101" s="145" t="s">
        <v>477</v>
      </c>
      <c r="AC101" s="162" t="s">
        <v>93</v>
      </c>
      <c r="AD101" s="162" t="s">
        <v>93</v>
      </c>
      <c r="AE101" s="162" t="s">
        <v>93</v>
      </c>
      <c r="AF101" s="162" t="s">
        <v>93</v>
      </c>
      <c r="AG101" s="162" t="s">
        <v>93</v>
      </c>
      <c r="AH101" s="181" t="s">
        <v>1075</v>
      </c>
      <c r="AI101" s="162" t="s">
        <v>93</v>
      </c>
      <c r="AJ101" s="162" t="s">
        <v>93</v>
      </c>
      <c r="AK101" s="162" t="s">
        <v>93</v>
      </c>
      <c r="AL101" s="515" t="s">
        <v>87</v>
      </c>
      <c r="AM101" s="152">
        <v>0</v>
      </c>
      <c r="AN101" s="515" t="s">
        <v>87</v>
      </c>
      <c r="AO101" s="515" t="s">
        <v>87</v>
      </c>
      <c r="AP101" s="515" t="s">
        <v>87</v>
      </c>
      <c r="AQ101" s="515" t="s">
        <v>87</v>
      </c>
      <c r="AR101" s="515" t="s">
        <v>87</v>
      </c>
      <c r="AS101" s="515" t="s">
        <v>87</v>
      </c>
      <c r="AT101" s="515" t="s">
        <v>87</v>
      </c>
      <c r="AU101" s="516" t="s">
        <v>87</v>
      </c>
      <c r="AV101" s="516" t="s">
        <v>87</v>
      </c>
      <c r="AW101" s="516" t="s">
        <v>87</v>
      </c>
      <c r="AX101" s="516" t="s">
        <v>87</v>
      </c>
      <c r="AY101" s="515" t="s">
        <v>87</v>
      </c>
      <c r="AZ101" s="516" t="s">
        <v>87</v>
      </c>
      <c r="BA101" s="516" t="s">
        <v>87</v>
      </c>
      <c r="BB101" s="517" t="s">
        <v>87</v>
      </c>
      <c r="BC101" s="517" t="s">
        <v>87</v>
      </c>
      <c r="BD101" s="517" t="s">
        <v>87</v>
      </c>
      <c r="BE101" s="518" t="s">
        <v>87</v>
      </c>
      <c r="BF101" s="516" t="s">
        <v>87</v>
      </c>
    </row>
    <row r="102" spans="1:143" s="58" customFormat="1" ht="42.75" customHeight="1">
      <c r="A102" s="142" t="s">
        <v>1076</v>
      </c>
      <c r="B102" s="332" t="s">
        <v>1077</v>
      </c>
      <c r="C102" s="333" t="s">
        <v>1078</v>
      </c>
      <c r="D102" s="333" t="s">
        <v>422</v>
      </c>
      <c r="E102" s="478" t="s">
        <v>1079</v>
      </c>
      <c r="F102" s="145">
        <v>0.91</v>
      </c>
      <c r="G102" s="520" t="s">
        <v>255</v>
      </c>
      <c r="H102" s="520" t="s">
        <v>403</v>
      </c>
      <c r="I102" s="520" t="s">
        <v>82</v>
      </c>
      <c r="J102" s="342" t="s">
        <v>424</v>
      </c>
      <c r="K102" s="498" t="s">
        <v>425</v>
      </c>
      <c r="L102" s="145" t="s">
        <v>426</v>
      </c>
      <c r="M102" s="521">
        <v>42522</v>
      </c>
      <c r="N102" s="521">
        <v>43100</v>
      </c>
      <c r="O102" s="522" t="s">
        <v>1080</v>
      </c>
      <c r="P102" s="522" t="s">
        <v>1081</v>
      </c>
      <c r="Q102" s="522">
        <v>440</v>
      </c>
      <c r="R102" s="522" t="s">
        <v>87</v>
      </c>
      <c r="S102" s="522" t="s">
        <v>87</v>
      </c>
      <c r="T102" s="522" t="s">
        <v>87</v>
      </c>
      <c r="U102" s="523">
        <v>441</v>
      </c>
      <c r="V102" s="524">
        <f>+U102/Q102</f>
        <v>1.0022727272727272</v>
      </c>
      <c r="W102" s="342" t="s">
        <v>87</v>
      </c>
      <c r="X102" s="342" t="s">
        <v>87</v>
      </c>
      <c r="Y102" s="342" t="s">
        <v>87</v>
      </c>
      <c r="Z102" s="342" t="s">
        <v>87</v>
      </c>
      <c r="AA102" s="342" t="s">
        <v>87</v>
      </c>
      <c r="AB102" s="342" t="s">
        <v>87</v>
      </c>
      <c r="AC102" s="478" t="s">
        <v>429</v>
      </c>
      <c r="AD102" s="478" t="s">
        <v>430</v>
      </c>
      <c r="AE102" s="478" t="s">
        <v>431</v>
      </c>
      <c r="AF102" s="342">
        <v>987</v>
      </c>
      <c r="AG102" s="478" t="s">
        <v>1082</v>
      </c>
      <c r="AH102" s="478" t="s">
        <v>1083</v>
      </c>
      <c r="AI102" s="525">
        <v>391000000</v>
      </c>
      <c r="AJ102" s="350" t="s">
        <v>87</v>
      </c>
      <c r="AK102" s="526" t="s">
        <v>87</v>
      </c>
      <c r="AL102" s="515" t="s">
        <v>87</v>
      </c>
      <c r="AM102" s="152">
        <v>0</v>
      </c>
      <c r="AN102" s="515" t="s">
        <v>87</v>
      </c>
      <c r="AO102" s="515" t="s">
        <v>87</v>
      </c>
      <c r="AP102" s="515" t="s">
        <v>87</v>
      </c>
      <c r="AQ102" s="515" t="s">
        <v>87</v>
      </c>
      <c r="AR102" s="515" t="s">
        <v>87</v>
      </c>
      <c r="AS102" s="515" t="s">
        <v>87</v>
      </c>
      <c r="AT102" s="515" t="s">
        <v>87</v>
      </c>
      <c r="AU102" s="516" t="s">
        <v>87</v>
      </c>
      <c r="AV102" s="516" t="s">
        <v>87</v>
      </c>
      <c r="AW102" s="516" t="s">
        <v>87</v>
      </c>
      <c r="AX102" s="516" t="s">
        <v>87</v>
      </c>
      <c r="AY102" s="515" t="s">
        <v>87</v>
      </c>
      <c r="AZ102" s="516" t="s">
        <v>87</v>
      </c>
      <c r="BA102" s="516" t="s">
        <v>87</v>
      </c>
      <c r="BB102" s="517" t="s">
        <v>87</v>
      </c>
      <c r="BC102" s="517" t="s">
        <v>87</v>
      </c>
      <c r="BD102" s="517" t="s">
        <v>87</v>
      </c>
      <c r="BE102" s="518" t="s">
        <v>87</v>
      </c>
      <c r="BF102" s="516" t="s">
        <v>87</v>
      </c>
      <c r="BG102" s="330"/>
      <c r="BH102" s="330"/>
      <c r="BI102" s="330"/>
      <c r="BJ102" s="330"/>
      <c r="BK102" s="330"/>
      <c r="BL102" s="330"/>
      <c r="BM102" s="330"/>
      <c r="BN102" s="330"/>
      <c r="BO102" s="330"/>
      <c r="BP102" s="330"/>
      <c r="BQ102" s="330"/>
      <c r="BR102" s="330"/>
      <c r="BS102" s="330"/>
      <c r="BT102" s="330"/>
      <c r="BU102" s="330"/>
      <c r="BV102" s="330"/>
      <c r="BW102" s="330"/>
      <c r="BX102" s="330"/>
      <c r="BY102" s="330"/>
      <c r="BZ102" s="330"/>
      <c r="CA102" s="330"/>
      <c r="CB102" s="330"/>
      <c r="CC102" s="330"/>
      <c r="CD102" s="330"/>
      <c r="CE102" s="330"/>
      <c r="CF102" s="330"/>
      <c r="CG102" s="330"/>
      <c r="CH102" s="330"/>
      <c r="CI102" s="330"/>
      <c r="CJ102" s="330"/>
      <c r="CK102" s="330"/>
      <c r="CL102" s="330"/>
      <c r="CM102" s="330"/>
      <c r="CN102" s="330"/>
      <c r="CO102" s="330"/>
      <c r="CP102" s="330"/>
      <c r="CQ102" s="330"/>
      <c r="CR102" s="330"/>
      <c r="CS102" s="330"/>
      <c r="CT102" s="330"/>
      <c r="CU102" s="330"/>
      <c r="CV102" s="330"/>
      <c r="CW102" s="330"/>
      <c r="CX102" s="330"/>
      <c r="CY102" s="330"/>
      <c r="CZ102" s="330"/>
      <c r="DA102" s="330"/>
      <c r="DB102" s="330"/>
      <c r="DC102" s="330"/>
      <c r="DD102" s="330"/>
      <c r="DE102" s="330"/>
      <c r="DF102" s="330"/>
      <c r="DG102" s="330"/>
      <c r="DH102" s="330"/>
      <c r="DI102" s="330"/>
      <c r="DJ102" s="330"/>
      <c r="DK102" s="330"/>
      <c r="DL102" s="330"/>
      <c r="DM102" s="330"/>
      <c r="DN102" s="330"/>
      <c r="DO102" s="330"/>
      <c r="DP102" s="330"/>
      <c r="DQ102" s="330"/>
      <c r="DR102" s="330"/>
      <c r="DS102" s="330"/>
      <c r="DT102" s="330"/>
      <c r="DU102" s="330"/>
      <c r="DV102" s="330"/>
      <c r="DW102" s="330"/>
      <c r="DX102" s="330"/>
      <c r="DY102" s="330"/>
      <c r="DZ102" s="330"/>
      <c r="EA102" s="330"/>
      <c r="EB102" s="330"/>
      <c r="EC102" s="330"/>
      <c r="ED102" s="330"/>
      <c r="EE102" s="330"/>
      <c r="EF102" s="330"/>
      <c r="EG102" s="330"/>
      <c r="EH102" s="330"/>
      <c r="EI102" s="330"/>
      <c r="EJ102" s="330"/>
      <c r="EK102" s="330"/>
      <c r="EL102" s="330"/>
      <c r="EM102" s="330"/>
    </row>
    <row r="103" spans="1:143" s="34" customFormat="1" ht="60" customHeight="1">
      <c r="A103" s="142" t="s">
        <v>1084</v>
      </c>
      <c r="B103" s="143" t="s">
        <v>1077</v>
      </c>
      <c r="C103" s="144" t="s">
        <v>1078</v>
      </c>
      <c r="D103" s="144" t="s">
        <v>422</v>
      </c>
      <c r="E103" s="144" t="s">
        <v>1085</v>
      </c>
      <c r="F103" s="145">
        <v>0.91</v>
      </c>
      <c r="G103" s="145" t="s">
        <v>541</v>
      </c>
      <c r="H103" s="145" t="s">
        <v>1086</v>
      </c>
      <c r="I103" s="145" t="s">
        <v>82</v>
      </c>
      <c r="J103" s="145" t="s">
        <v>1087</v>
      </c>
      <c r="K103" s="146">
        <v>3004193734</v>
      </c>
      <c r="L103" s="145" t="s">
        <v>1088</v>
      </c>
      <c r="M103" s="147">
        <v>42917</v>
      </c>
      <c r="N103" s="147">
        <v>43617</v>
      </c>
      <c r="O103" s="145" t="s">
        <v>1089</v>
      </c>
      <c r="P103" s="342" t="s">
        <v>1090</v>
      </c>
      <c r="Q103" s="148">
        <v>1</v>
      </c>
      <c r="R103" s="148">
        <v>1</v>
      </c>
      <c r="S103" s="148">
        <v>1</v>
      </c>
      <c r="T103" s="148">
        <v>1</v>
      </c>
      <c r="U103" s="209">
        <f>69/69</f>
        <v>1</v>
      </c>
      <c r="V103" s="148">
        <v>1</v>
      </c>
      <c r="W103" s="148">
        <v>1</v>
      </c>
      <c r="X103" s="148">
        <v>1</v>
      </c>
      <c r="Y103" s="148">
        <v>1</v>
      </c>
      <c r="Z103" s="148">
        <v>1</v>
      </c>
      <c r="AA103" s="148" t="s">
        <v>87</v>
      </c>
      <c r="AB103" s="148" t="s">
        <v>87</v>
      </c>
      <c r="AC103" s="144" t="s">
        <v>1091</v>
      </c>
      <c r="AD103" s="144" t="s">
        <v>1092</v>
      </c>
      <c r="AE103" s="144"/>
      <c r="AF103" s="145">
        <v>1014</v>
      </c>
      <c r="AG103" s="144" t="s">
        <v>1093</v>
      </c>
      <c r="AH103" s="384" t="s">
        <v>1094</v>
      </c>
      <c r="AI103" s="447">
        <f>4419000000/3</f>
        <v>1473000000</v>
      </c>
      <c r="AJ103" s="527">
        <f>+AK103/AI103</f>
        <v>8.2950889341479976E-3</v>
      </c>
      <c r="AK103" s="447">
        <v>12218666</v>
      </c>
      <c r="AL103" s="432" t="s">
        <v>1095</v>
      </c>
      <c r="AM103" s="152">
        <v>0.02</v>
      </c>
      <c r="AN103" s="275">
        <v>43983</v>
      </c>
      <c r="AO103" s="275">
        <v>44195</v>
      </c>
      <c r="AP103" s="256" t="s">
        <v>1096</v>
      </c>
      <c r="AQ103" s="528" t="s">
        <v>1090</v>
      </c>
      <c r="AR103" s="378">
        <v>0.16</v>
      </c>
      <c r="AS103" s="379">
        <v>0.16</v>
      </c>
      <c r="AT103" s="197">
        <f>AS103/AR103</f>
        <v>1</v>
      </c>
      <c r="AU103" s="173" t="s">
        <v>1097</v>
      </c>
      <c r="AV103" s="173" t="s">
        <v>1098</v>
      </c>
      <c r="AW103" s="173" t="s">
        <v>1099</v>
      </c>
      <c r="AX103" s="173" t="s">
        <v>1100</v>
      </c>
      <c r="AY103" s="175">
        <v>7687</v>
      </c>
      <c r="AZ103" s="529" t="s">
        <v>1101</v>
      </c>
      <c r="BA103" s="529" t="s">
        <v>1102</v>
      </c>
      <c r="BB103" s="530">
        <f>4419000000/3</f>
        <v>1473000000</v>
      </c>
      <c r="BC103" s="531">
        <v>0.01</v>
      </c>
      <c r="BD103" s="532" t="s">
        <v>1103</v>
      </c>
      <c r="BE103" s="468" t="s">
        <v>1104</v>
      </c>
      <c r="BF103" s="382" t="s">
        <v>1105</v>
      </c>
    </row>
    <row r="104" spans="1:143" s="34" customFormat="1" ht="42.75" customHeight="1">
      <c r="A104" s="142" t="s">
        <v>1106</v>
      </c>
      <c r="B104" s="143" t="s">
        <v>1077</v>
      </c>
      <c r="C104" s="144" t="s">
        <v>1078</v>
      </c>
      <c r="D104" s="144" t="s">
        <v>422</v>
      </c>
      <c r="E104" s="79" t="s">
        <v>1107</v>
      </c>
      <c r="F104" s="162">
        <v>0.91</v>
      </c>
      <c r="G104" s="162" t="s">
        <v>80</v>
      </c>
      <c r="H104" s="162" t="s">
        <v>81</v>
      </c>
      <c r="I104" s="162" t="s">
        <v>82</v>
      </c>
      <c r="J104" s="364" t="s">
        <v>986</v>
      </c>
      <c r="K104" s="507">
        <v>3203285629</v>
      </c>
      <c r="L104" s="364" t="s">
        <v>987</v>
      </c>
      <c r="M104" s="164">
        <v>42860</v>
      </c>
      <c r="N104" s="164">
        <v>44043</v>
      </c>
      <c r="O104" s="161" t="s">
        <v>1108</v>
      </c>
      <c r="P104" s="162" t="s">
        <v>1109</v>
      </c>
      <c r="Q104" s="533">
        <v>1</v>
      </c>
      <c r="R104" s="533">
        <v>1</v>
      </c>
      <c r="S104" s="533">
        <v>1</v>
      </c>
      <c r="T104" s="533">
        <v>1</v>
      </c>
      <c r="U104" s="162">
        <v>1</v>
      </c>
      <c r="V104" s="166">
        <v>1</v>
      </c>
      <c r="W104" s="533">
        <v>1</v>
      </c>
      <c r="X104" s="166">
        <v>1</v>
      </c>
      <c r="Y104" s="533">
        <v>1</v>
      </c>
      <c r="Z104" s="166">
        <v>1</v>
      </c>
      <c r="AA104" s="364">
        <v>1</v>
      </c>
      <c r="AB104" s="183">
        <v>1</v>
      </c>
      <c r="AC104" s="161" t="s">
        <v>88</v>
      </c>
      <c r="AD104" s="161" t="s">
        <v>89</v>
      </c>
      <c r="AE104" s="161" t="s">
        <v>90</v>
      </c>
      <c r="AF104" s="162">
        <v>7527</v>
      </c>
      <c r="AG104" s="161" t="s">
        <v>1110</v>
      </c>
      <c r="AH104" s="165" t="s">
        <v>1111</v>
      </c>
      <c r="AI104" s="508">
        <v>689000000</v>
      </c>
      <c r="AJ104" s="162" t="s">
        <v>93</v>
      </c>
      <c r="AK104" s="162" t="s">
        <v>93</v>
      </c>
      <c r="AL104" s="162" t="s">
        <v>87</v>
      </c>
      <c r="AM104" s="152">
        <v>0</v>
      </c>
      <c r="AN104" s="162" t="s">
        <v>87</v>
      </c>
      <c r="AO104" s="162" t="s">
        <v>87</v>
      </c>
      <c r="AP104" s="162" t="s">
        <v>87</v>
      </c>
      <c r="AQ104" s="162" t="s">
        <v>87</v>
      </c>
      <c r="AR104" s="162" t="s">
        <v>87</v>
      </c>
      <c r="AS104" s="162" t="s">
        <v>87</v>
      </c>
      <c r="AT104" s="162" t="s">
        <v>87</v>
      </c>
      <c r="AU104" s="198" t="s">
        <v>87</v>
      </c>
      <c r="AV104" s="198" t="s">
        <v>87</v>
      </c>
      <c r="AW104" s="198" t="s">
        <v>87</v>
      </c>
      <c r="AX104" s="198" t="s">
        <v>87</v>
      </c>
      <c r="AY104" s="162" t="s">
        <v>87</v>
      </c>
      <c r="AZ104" s="198" t="s">
        <v>87</v>
      </c>
      <c r="BA104" s="198" t="s">
        <v>87</v>
      </c>
      <c r="BB104" s="385" t="s">
        <v>87</v>
      </c>
      <c r="BC104" s="385" t="s">
        <v>87</v>
      </c>
      <c r="BD104" s="385" t="s">
        <v>87</v>
      </c>
      <c r="BE104" s="308" t="s">
        <v>87</v>
      </c>
      <c r="BF104" s="516" t="s">
        <v>87</v>
      </c>
    </row>
    <row r="105" spans="1:143" s="34" customFormat="1" ht="42.75" customHeight="1">
      <c r="A105" s="142" t="s">
        <v>1112</v>
      </c>
      <c r="B105" s="143" t="s">
        <v>1077</v>
      </c>
      <c r="C105" s="144" t="s">
        <v>1078</v>
      </c>
      <c r="D105" s="144" t="s">
        <v>422</v>
      </c>
      <c r="E105" s="161" t="s">
        <v>1113</v>
      </c>
      <c r="F105" s="162">
        <v>0.91</v>
      </c>
      <c r="G105" s="162" t="s">
        <v>80</v>
      </c>
      <c r="H105" s="162" t="s">
        <v>81</v>
      </c>
      <c r="I105" s="162" t="s">
        <v>82</v>
      </c>
      <c r="J105" s="364" t="s">
        <v>986</v>
      </c>
      <c r="K105" s="507">
        <v>3203285629</v>
      </c>
      <c r="L105" s="364" t="s">
        <v>987</v>
      </c>
      <c r="M105" s="164">
        <v>42794</v>
      </c>
      <c r="N105" s="164">
        <v>44196</v>
      </c>
      <c r="O105" s="109" t="s">
        <v>1114</v>
      </c>
      <c r="P105" s="109" t="s">
        <v>1115</v>
      </c>
      <c r="Q105" s="166">
        <v>1</v>
      </c>
      <c r="R105" s="166">
        <v>1</v>
      </c>
      <c r="S105" s="166">
        <v>1</v>
      </c>
      <c r="T105" s="166">
        <v>1</v>
      </c>
      <c r="U105" s="166">
        <v>1</v>
      </c>
      <c r="V105" s="166">
        <v>1</v>
      </c>
      <c r="W105" s="166">
        <v>1</v>
      </c>
      <c r="X105" s="166">
        <v>1</v>
      </c>
      <c r="Y105" s="166">
        <v>1</v>
      </c>
      <c r="Z105" s="166">
        <v>1</v>
      </c>
      <c r="AA105" s="183">
        <v>1</v>
      </c>
      <c r="AB105" s="183">
        <v>1</v>
      </c>
      <c r="AC105" s="161" t="s">
        <v>88</v>
      </c>
      <c r="AD105" s="161" t="s">
        <v>89</v>
      </c>
      <c r="AE105" s="161" t="s">
        <v>90</v>
      </c>
      <c r="AF105" s="162">
        <v>7527</v>
      </c>
      <c r="AG105" s="161" t="s">
        <v>1110</v>
      </c>
      <c r="AH105" s="165" t="s">
        <v>92</v>
      </c>
      <c r="AI105" s="508">
        <v>847000000</v>
      </c>
      <c r="AJ105" s="162" t="s">
        <v>93</v>
      </c>
      <c r="AK105" s="162" t="s">
        <v>93</v>
      </c>
      <c r="AL105" s="162" t="s">
        <v>87</v>
      </c>
      <c r="AM105" s="152">
        <v>0</v>
      </c>
      <c r="AN105" s="162" t="s">
        <v>87</v>
      </c>
      <c r="AO105" s="162" t="s">
        <v>87</v>
      </c>
      <c r="AP105" s="162" t="s">
        <v>87</v>
      </c>
      <c r="AQ105" s="162" t="s">
        <v>87</v>
      </c>
      <c r="AR105" s="162" t="s">
        <v>87</v>
      </c>
      <c r="AS105" s="162" t="s">
        <v>87</v>
      </c>
      <c r="AT105" s="162" t="s">
        <v>87</v>
      </c>
      <c r="AU105" s="198" t="s">
        <v>87</v>
      </c>
      <c r="AV105" s="198" t="s">
        <v>87</v>
      </c>
      <c r="AW105" s="198" t="s">
        <v>87</v>
      </c>
      <c r="AX105" s="198" t="s">
        <v>87</v>
      </c>
      <c r="AY105" s="162" t="s">
        <v>87</v>
      </c>
      <c r="AZ105" s="198" t="s">
        <v>87</v>
      </c>
      <c r="BA105" s="198" t="s">
        <v>87</v>
      </c>
      <c r="BB105" s="385" t="s">
        <v>87</v>
      </c>
      <c r="BC105" s="385" t="s">
        <v>87</v>
      </c>
      <c r="BD105" s="385" t="s">
        <v>87</v>
      </c>
      <c r="BE105" s="308" t="s">
        <v>87</v>
      </c>
      <c r="BF105" s="516" t="s">
        <v>87</v>
      </c>
    </row>
    <row r="106" spans="1:143" s="34" customFormat="1" ht="42.75" customHeight="1">
      <c r="A106" s="142" t="s">
        <v>1116</v>
      </c>
      <c r="B106" s="143" t="s">
        <v>1077</v>
      </c>
      <c r="C106" s="144" t="s">
        <v>1078</v>
      </c>
      <c r="D106" s="144" t="s">
        <v>422</v>
      </c>
      <c r="E106" s="161" t="s">
        <v>1117</v>
      </c>
      <c r="F106" s="162">
        <v>0.91</v>
      </c>
      <c r="G106" s="162" t="s">
        <v>80</v>
      </c>
      <c r="H106" s="162" t="s">
        <v>81</v>
      </c>
      <c r="I106" s="162" t="s">
        <v>82</v>
      </c>
      <c r="J106" s="364" t="s">
        <v>986</v>
      </c>
      <c r="K106" s="507">
        <v>3203285629</v>
      </c>
      <c r="L106" s="364" t="s">
        <v>987</v>
      </c>
      <c r="M106" s="164">
        <v>42917</v>
      </c>
      <c r="N106" s="164">
        <v>44043</v>
      </c>
      <c r="O106" s="109" t="s">
        <v>1118</v>
      </c>
      <c r="P106" s="109" t="s">
        <v>1119</v>
      </c>
      <c r="Q106" s="166">
        <v>1</v>
      </c>
      <c r="R106" s="166">
        <v>1</v>
      </c>
      <c r="S106" s="166">
        <v>1</v>
      </c>
      <c r="T106" s="166">
        <v>1</v>
      </c>
      <c r="U106" s="166">
        <v>0</v>
      </c>
      <c r="V106" s="166">
        <v>0</v>
      </c>
      <c r="W106" s="166">
        <v>1</v>
      </c>
      <c r="X106" s="166">
        <v>1</v>
      </c>
      <c r="Y106" s="166">
        <v>1</v>
      </c>
      <c r="Z106" s="166">
        <v>1</v>
      </c>
      <c r="AA106" s="183">
        <v>1</v>
      </c>
      <c r="AB106" s="183">
        <v>1</v>
      </c>
      <c r="AC106" s="161" t="s">
        <v>88</v>
      </c>
      <c r="AD106" s="161" t="s">
        <v>89</v>
      </c>
      <c r="AE106" s="161" t="s">
        <v>90</v>
      </c>
      <c r="AF106" s="162">
        <v>7527</v>
      </c>
      <c r="AG106" s="161" t="s">
        <v>1110</v>
      </c>
      <c r="AH106" s="165" t="s">
        <v>1111</v>
      </c>
      <c r="AI106" s="508">
        <v>689000000</v>
      </c>
      <c r="AJ106" s="162" t="s">
        <v>93</v>
      </c>
      <c r="AK106" s="162" t="s">
        <v>93</v>
      </c>
      <c r="AL106" s="162" t="s">
        <v>87</v>
      </c>
      <c r="AM106" s="152">
        <v>0</v>
      </c>
      <c r="AN106" s="162" t="s">
        <v>87</v>
      </c>
      <c r="AO106" s="162" t="s">
        <v>87</v>
      </c>
      <c r="AP106" s="162" t="s">
        <v>87</v>
      </c>
      <c r="AQ106" s="162" t="s">
        <v>87</v>
      </c>
      <c r="AR106" s="162" t="s">
        <v>87</v>
      </c>
      <c r="AS106" s="162" t="s">
        <v>87</v>
      </c>
      <c r="AT106" s="162" t="s">
        <v>87</v>
      </c>
      <c r="AU106" s="198" t="s">
        <v>87</v>
      </c>
      <c r="AV106" s="198" t="s">
        <v>87</v>
      </c>
      <c r="AW106" s="198" t="s">
        <v>87</v>
      </c>
      <c r="AX106" s="198" t="s">
        <v>87</v>
      </c>
      <c r="AY106" s="162" t="s">
        <v>87</v>
      </c>
      <c r="AZ106" s="198" t="s">
        <v>87</v>
      </c>
      <c r="BA106" s="198" t="s">
        <v>87</v>
      </c>
      <c r="BB106" s="385" t="s">
        <v>87</v>
      </c>
      <c r="BC106" s="385" t="s">
        <v>87</v>
      </c>
      <c r="BD106" s="385" t="s">
        <v>87</v>
      </c>
      <c r="BE106" s="308" t="s">
        <v>87</v>
      </c>
      <c r="BF106" s="516" t="s">
        <v>87</v>
      </c>
    </row>
    <row r="107" spans="1:143" s="34" customFormat="1" ht="60" customHeight="1">
      <c r="A107" s="142" t="s">
        <v>1120</v>
      </c>
      <c r="B107" s="143" t="s">
        <v>1077</v>
      </c>
      <c r="C107" s="144" t="s">
        <v>1078</v>
      </c>
      <c r="D107" s="144" t="s">
        <v>422</v>
      </c>
      <c r="E107" s="161" t="s">
        <v>1121</v>
      </c>
      <c r="F107" s="162">
        <v>0.91</v>
      </c>
      <c r="G107" s="162" t="s">
        <v>541</v>
      </c>
      <c r="H107" s="162" t="s">
        <v>542</v>
      </c>
      <c r="I107" s="162" t="s">
        <v>82</v>
      </c>
      <c r="J107" s="91" t="s">
        <v>1122</v>
      </c>
      <c r="K107" s="162" t="s">
        <v>1123</v>
      </c>
      <c r="L107" s="163" t="s">
        <v>1124</v>
      </c>
      <c r="M107" s="164">
        <v>42856</v>
      </c>
      <c r="N107" s="164">
        <v>44012</v>
      </c>
      <c r="O107" s="161" t="s">
        <v>1125</v>
      </c>
      <c r="P107" s="161" t="s">
        <v>1126</v>
      </c>
      <c r="Q107" s="162">
        <v>6</v>
      </c>
      <c r="R107" s="162">
        <v>6</v>
      </c>
      <c r="S107" s="162">
        <v>6</v>
      </c>
      <c r="T107" s="162">
        <v>6</v>
      </c>
      <c r="U107" s="162">
        <v>6</v>
      </c>
      <c r="V107" s="166">
        <v>1</v>
      </c>
      <c r="W107" s="162">
        <v>5</v>
      </c>
      <c r="X107" s="166">
        <v>0.83</v>
      </c>
      <c r="Y107" s="162">
        <v>3</v>
      </c>
      <c r="Z107" s="166">
        <v>0.5</v>
      </c>
      <c r="AA107" s="534">
        <v>0</v>
      </c>
      <c r="AB107" s="183">
        <v>0</v>
      </c>
      <c r="AC107" s="161" t="s">
        <v>547</v>
      </c>
      <c r="AD107" s="161" t="s">
        <v>548</v>
      </c>
      <c r="AE107" s="161" t="s">
        <v>1127</v>
      </c>
      <c r="AF107" s="162">
        <v>1131</v>
      </c>
      <c r="AG107" s="161" t="s">
        <v>1128</v>
      </c>
      <c r="AH107" s="165" t="s">
        <v>1129</v>
      </c>
      <c r="AI107" s="535">
        <v>2401773531</v>
      </c>
      <c r="AJ107" s="404">
        <v>0.02</v>
      </c>
      <c r="AK107" s="535">
        <f>(67664*9)+(30281*37)+(76262*27)+(28268*67)+(130*110540)</f>
        <v>20052603</v>
      </c>
      <c r="AL107" s="161" t="s">
        <v>1130</v>
      </c>
      <c r="AM107" s="152">
        <v>0.02</v>
      </c>
      <c r="AN107" s="170">
        <v>44013</v>
      </c>
      <c r="AO107" s="170">
        <v>44196</v>
      </c>
      <c r="AP107" s="166" t="s">
        <v>1131</v>
      </c>
      <c r="AQ107" s="153" t="s">
        <v>1132</v>
      </c>
      <c r="AR107" s="283">
        <v>1</v>
      </c>
      <c r="AS107" s="640">
        <v>1</v>
      </c>
      <c r="AT107" s="636">
        <v>1</v>
      </c>
      <c r="AU107" s="173" t="s">
        <v>482</v>
      </c>
      <c r="AV107" s="173" t="s">
        <v>133</v>
      </c>
      <c r="AW107" s="173" t="s">
        <v>554</v>
      </c>
      <c r="AX107" s="173" t="s">
        <v>1133</v>
      </c>
      <c r="AY107" s="179">
        <v>7787</v>
      </c>
      <c r="AZ107" s="173" t="s">
        <v>556</v>
      </c>
      <c r="BA107" s="173" t="s">
        <v>1133</v>
      </c>
      <c r="BB107" s="399">
        <v>103800000</v>
      </c>
      <c r="BC107" s="644">
        <v>1</v>
      </c>
      <c r="BD107" s="641">
        <v>49632498</v>
      </c>
      <c r="BE107" s="642" t="s">
        <v>1783</v>
      </c>
      <c r="BF107" s="645" t="s">
        <v>1784</v>
      </c>
    </row>
    <row r="108" spans="1:143" s="34" customFormat="1" ht="42.75" customHeight="1">
      <c r="A108" s="142" t="s">
        <v>1134</v>
      </c>
      <c r="B108" s="143" t="s">
        <v>1077</v>
      </c>
      <c r="C108" s="144" t="s">
        <v>1078</v>
      </c>
      <c r="D108" s="144" t="s">
        <v>422</v>
      </c>
      <c r="E108" s="109" t="s">
        <v>1135</v>
      </c>
      <c r="F108" s="162">
        <v>0.91</v>
      </c>
      <c r="G108" s="162" t="s">
        <v>80</v>
      </c>
      <c r="H108" s="162" t="s">
        <v>81</v>
      </c>
      <c r="I108" s="162" t="s">
        <v>82</v>
      </c>
      <c r="J108" s="364" t="s">
        <v>986</v>
      </c>
      <c r="K108" s="507">
        <v>3203285629</v>
      </c>
      <c r="L108" s="364" t="s">
        <v>987</v>
      </c>
      <c r="M108" s="164">
        <v>42736</v>
      </c>
      <c r="N108" s="164">
        <v>44196</v>
      </c>
      <c r="O108" s="109" t="s">
        <v>1136</v>
      </c>
      <c r="P108" s="109" t="s">
        <v>1136</v>
      </c>
      <c r="Q108" s="162">
        <v>1</v>
      </c>
      <c r="R108" s="162">
        <v>1</v>
      </c>
      <c r="S108" s="162">
        <v>1</v>
      </c>
      <c r="T108" s="162">
        <v>1</v>
      </c>
      <c r="U108" s="162">
        <v>1</v>
      </c>
      <c r="V108" s="166">
        <v>1</v>
      </c>
      <c r="W108" s="361">
        <v>1</v>
      </c>
      <c r="X108" s="166">
        <v>1</v>
      </c>
      <c r="Y108" s="361">
        <v>1</v>
      </c>
      <c r="Z108" s="166">
        <v>1</v>
      </c>
      <c r="AA108" s="162">
        <v>1</v>
      </c>
      <c r="AB108" s="148">
        <v>1</v>
      </c>
      <c r="AC108" s="161" t="s">
        <v>88</v>
      </c>
      <c r="AD108" s="161" t="s">
        <v>89</v>
      </c>
      <c r="AE108" s="161" t="s">
        <v>90</v>
      </c>
      <c r="AF108" s="162">
        <v>7527</v>
      </c>
      <c r="AG108" s="161" t="s">
        <v>1110</v>
      </c>
      <c r="AH108" s="165" t="s">
        <v>1137</v>
      </c>
      <c r="AI108" s="508">
        <v>224000000</v>
      </c>
      <c r="AJ108" s="162" t="s">
        <v>93</v>
      </c>
      <c r="AK108" s="162" t="s">
        <v>93</v>
      </c>
      <c r="AL108" s="162" t="s">
        <v>87</v>
      </c>
      <c r="AM108" s="152">
        <v>0</v>
      </c>
      <c r="AN108" s="162" t="s">
        <v>87</v>
      </c>
      <c r="AO108" s="162" t="s">
        <v>87</v>
      </c>
      <c r="AP108" s="162" t="s">
        <v>87</v>
      </c>
      <c r="AQ108" s="162" t="s">
        <v>87</v>
      </c>
      <c r="AR108" s="162" t="s">
        <v>87</v>
      </c>
      <c r="AS108" s="162" t="s">
        <v>87</v>
      </c>
      <c r="AT108" s="162" t="s">
        <v>87</v>
      </c>
      <c r="AU108" s="198" t="s">
        <v>87</v>
      </c>
      <c r="AV108" s="198" t="s">
        <v>87</v>
      </c>
      <c r="AW108" s="198" t="s">
        <v>87</v>
      </c>
      <c r="AX108" s="198" t="s">
        <v>87</v>
      </c>
      <c r="AY108" s="162" t="s">
        <v>87</v>
      </c>
      <c r="AZ108" s="198" t="s">
        <v>87</v>
      </c>
      <c r="BA108" s="198" t="s">
        <v>87</v>
      </c>
      <c r="BB108" s="385" t="s">
        <v>87</v>
      </c>
      <c r="BC108" s="385" t="s">
        <v>87</v>
      </c>
      <c r="BD108" s="385" t="s">
        <v>87</v>
      </c>
      <c r="BE108" s="308" t="s">
        <v>87</v>
      </c>
      <c r="BF108" s="516" t="s">
        <v>87</v>
      </c>
    </row>
    <row r="109" spans="1:143" s="68" customFormat="1" ht="42.75" customHeight="1">
      <c r="A109" s="159" t="s">
        <v>1138</v>
      </c>
      <c r="B109" s="160" t="s">
        <v>1077</v>
      </c>
      <c r="C109" s="161" t="s">
        <v>1078</v>
      </c>
      <c r="D109" s="161" t="s">
        <v>422</v>
      </c>
      <c r="E109" s="161" t="s">
        <v>1139</v>
      </c>
      <c r="F109" s="162">
        <v>0.69</v>
      </c>
      <c r="G109" s="162" t="s">
        <v>98</v>
      </c>
      <c r="H109" s="162" t="s">
        <v>99</v>
      </c>
      <c r="I109" s="162" t="s">
        <v>82</v>
      </c>
      <c r="J109" s="162" t="s">
        <v>100</v>
      </c>
      <c r="K109" s="162">
        <v>3159286978</v>
      </c>
      <c r="L109" s="163" t="s">
        <v>101</v>
      </c>
      <c r="M109" s="164">
        <v>43101</v>
      </c>
      <c r="N109" s="164">
        <v>43981</v>
      </c>
      <c r="O109" s="165" t="s">
        <v>1140</v>
      </c>
      <c r="P109" s="165" t="s">
        <v>1141</v>
      </c>
      <c r="Q109" s="162" t="s">
        <v>104</v>
      </c>
      <c r="R109" s="162">
        <v>6</v>
      </c>
      <c r="S109" s="162">
        <v>6</v>
      </c>
      <c r="T109" s="162">
        <v>6</v>
      </c>
      <c r="U109" s="165" t="s">
        <v>87</v>
      </c>
      <c r="V109" s="165" t="s">
        <v>87</v>
      </c>
      <c r="W109" s="162">
        <v>6</v>
      </c>
      <c r="X109" s="166">
        <v>1</v>
      </c>
      <c r="Y109" s="162">
        <v>15</v>
      </c>
      <c r="Z109" s="166">
        <v>2.5</v>
      </c>
      <c r="AA109" s="145">
        <v>0</v>
      </c>
      <c r="AB109" s="148">
        <v>0</v>
      </c>
      <c r="AC109" s="161" t="s">
        <v>105</v>
      </c>
      <c r="AD109" s="161" t="s">
        <v>106</v>
      </c>
      <c r="AE109" s="161"/>
      <c r="AF109" s="162">
        <v>1108</v>
      </c>
      <c r="AG109" s="162" t="s">
        <v>107</v>
      </c>
      <c r="AH109" s="165" t="s">
        <v>108</v>
      </c>
      <c r="AI109" s="194">
        <v>60787329290</v>
      </c>
      <c r="AJ109" s="90" t="s">
        <v>104</v>
      </c>
      <c r="AK109" s="145" t="s">
        <v>104</v>
      </c>
      <c r="AL109" s="192" t="s">
        <v>87</v>
      </c>
      <c r="AM109" s="152">
        <v>0</v>
      </c>
      <c r="AN109" s="192" t="s">
        <v>87</v>
      </c>
      <c r="AO109" s="192" t="s">
        <v>87</v>
      </c>
      <c r="AP109" s="192" t="s">
        <v>87</v>
      </c>
      <c r="AQ109" s="192" t="s">
        <v>87</v>
      </c>
      <c r="AR109" s="192" t="s">
        <v>87</v>
      </c>
      <c r="AS109" s="192" t="s">
        <v>87</v>
      </c>
      <c r="AT109" s="192" t="s">
        <v>87</v>
      </c>
      <c r="AU109" s="157" t="s">
        <v>87</v>
      </c>
      <c r="AV109" s="157" t="s">
        <v>87</v>
      </c>
      <c r="AW109" s="157" t="s">
        <v>87</v>
      </c>
      <c r="AX109" s="157" t="s">
        <v>87</v>
      </c>
      <c r="AY109" s="192" t="s">
        <v>87</v>
      </c>
      <c r="AZ109" s="157" t="s">
        <v>87</v>
      </c>
      <c r="BA109" s="157" t="s">
        <v>87</v>
      </c>
      <c r="BB109" s="155" t="s">
        <v>87</v>
      </c>
      <c r="BC109" s="155" t="s">
        <v>87</v>
      </c>
      <c r="BD109" s="155" t="s">
        <v>87</v>
      </c>
      <c r="BE109" s="156" t="s">
        <v>87</v>
      </c>
      <c r="BF109" s="157" t="s">
        <v>87</v>
      </c>
    </row>
    <row r="110" spans="1:143" s="68" customFormat="1" ht="42.75" customHeight="1">
      <c r="A110" s="159" t="s">
        <v>1142</v>
      </c>
      <c r="B110" s="160" t="s">
        <v>1077</v>
      </c>
      <c r="C110" s="161" t="s">
        <v>1078</v>
      </c>
      <c r="D110" s="161" t="s">
        <v>422</v>
      </c>
      <c r="E110" s="161" t="s">
        <v>1143</v>
      </c>
      <c r="F110" s="162">
        <v>0.69</v>
      </c>
      <c r="G110" s="162" t="s">
        <v>98</v>
      </c>
      <c r="H110" s="162" t="s">
        <v>99</v>
      </c>
      <c r="I110" s="162" t="s">
        <v>82</v>
      </c>
      <c r="J110" s="162" t="s">
        <v>100</v>
      </c>
      <c r="K110" s="162">
        <v>3159286978</v>
      </c>
      <c r="L110" s="163" t="s">
        <v>101</v>
      </c>
      <c r="M110" s="164">
        <v>43101</v>
      </c>
      <c r="N110" s="164">
        <v>43981</v>
      </c>
      <c r="O110" s="109" t="s">
        <v>1144</v>
      </c>
      <c r="P110" s="109" t="s">
        <v>1145</v>
      </c>
      <c r="Q110" s="162" t="s">
        <v>104</v>
      </c>
      <c r="R110" s="162">
        <v>6</v>
      </c>
      <c r="S110" s="162">
        <v>6</v>
      </c>
      <c r="T110" s="162">
        <v>6</v>
      </c>
      <c r="U110" s="165" t="s">
        <v>87</v>
      </c>
      <c r="V110" s="165" t="s">
        <v>87</v>
      </c>
      <c r="W110" s="162">
        <v>6</v>
      </c>
      <c r="X110" s="166">
        <v>1</v>
      </c>
      <c r="Y110" s="162">
        <v>6</v>
      </c>
      <c r="Z110" s="166">
        <v>1</v>
      </c>
      <c r="AA110" s="145">
        <v>10</v>
      </c>
      <c r="AB110" s="148">
        <v>1.66</v>
      </c>
      <c r="AC110" s="161" t="s">
        <v>105</v>
      </c>
      <c r="AD110" s="161" t="s">
        <v>106</v>
      </c>
      <c r="AE110" s="161"/>
      <c r="AF110" s="162">
        <v>1108</v>
      </c>
      <c r="AG110" s="162" t="s">
        <v>107</v>
      </c>
      <c r="AH110" s="165" t="s">
        <v>108</v>
      </c>
      <c r="AI110" s="194">
        <v>60787329290</v>
      </c>
      <c r="AJ110" s="162" t="s">
        <v>104</v>
      </c>
      <c r="AK110" s="162" t="s">
        <v>104</v>
      </c>
      <c r="AL110" s="192" t="s">
        <v>87</v>
      </c>
      <c r="AM110" s="152">
        <v>0</v>
      </c>
      <c r="AN110" s="192" t="s">
        <v>87</v>
      </c>
      <c r="AO110" s="192" t="s">
        <v>87</v>
      </c>
      <c r="AP110" s="192" t="s">
        <v>87</v>
      </c>
      <c r="AQ110" s="192" t="s">
        <v>87</v>
      </c>
      <c r="AR110" s="192" t="s">
        <v>87</v>
      </c>
      <c r="AS110" s="192" t="s">
        <v>87</v>
      </c>
      <c r="AT110" s="192" t="s">
        <v>87</v>
      </c>
      <c r="AU110" s="157" t="s">
        <v>87</v>
      </c>
      <c r="AV110" s="157" t="s">
        <v>87</v>
      </c>
      <c r="AW110" s="157" t="s">
        <v>87</v>
      </c>
      <c r="AX110" s="157" t="s">
        <v>87</v>
      </c>
      <c r="AY110" s="192" t="s">
        <v>87</v>
      </c>
      <c r="AZ110" s="157" t="s">
        <v>87</v>
      </c>
      <c r="BA110" s="157" t="s">
        <v>87</v>
      </c>
      <c r="BB110" s="155" t="s">
        <v>87</v>
      </c>
      <c r="BC110" s="155" t="s">
        <v>87</v>
      </c>
      <c r="BD110" s="155" t="s">
        <v>87</v>
      </c>
      <c r="BE110" s="156" t="s">
        <v>87</v>
      </c>
      <c r="BF110" s="157" t="s">
        <v>87</v>
      </c>
    </row>
    <row r="111" spans="1:143" s="34" customFormat="1" ht="42.75" customHeight="1">
      <c r="A111" s="142" t="s">
        <v>1146</v>
      </c>
      <c r="B111" s="143" t="s">
        <v>1077</v>
      </c>
      <c r="C111" s="144" t="s">
        <v>1147</v>
      </c>
      <c r="D111" s="144" t="s">
        <v>1148</v>
      </c>
      <c r="E111" s="144" t="s">
        <v>1149</v>
      </c>
      <c r="F111" s="145">
        <v>0.91</v>
      </c>
      <c r="G111" s="145" t="s">
        <v>541</v>
      </c>
      <c r="H111" s="145" t="s">
        <v>1086</v>
      </c>
      <c r="I111" s="145" t="s">
        <v>82</v>
      </c>
      <c r="J111" s="145" t="s">
        <v>1087</v>
      </c>
      <c r="K111" s="146">
        <v>3004193734</v>
      </c>
      <c r="L111" s="145" t="s">
        <v>1088</v>
      </c>
      <c r="M111" s="147">
        <v>42917</v>
      </c>
      <c r="N111" s="147">
        <v>43617</v>
      </c>
      <c r="O111" s="145" t="s">
        <v>1150</v>
      </c>
      <c r="P111" s="145" t="s">
        <v>1151</v>
      </c>
      <c r="Q111" s="148">
        <v>1</v>
      </c>
      <c r="R111" s="148">
        <v>1</v>
      </c>
      <c r="S111" s="148">
        <v>1</v>
      </c>
      <c r="T111" s="148">
        <v>1</v>
      </c>
      <c r="U111" s="209">
        <f>2/2</f>
        <v>1</v>
      </c>
      <c r="V111" s="148">
        <v>1</v>
      </c>
      <c r="W111" s="148">
        <v>1</v>
      </c>
      <c r="X111" s="148">
        <v>1</v>
      </c>
      <c r="Y111" s="183">
        <v>1</v>
      </c>
      <c r="Z111" s="183">
        <v>1</v>
      </c>
      <c r="AA111" s="148" t="s">
        <v>87</v>
      </c>
      <c r="AB111" s="148" t="s">
        <v>87</v>
      </c>
      <c r="AC111" s="144" t="s">
        <v>1091</v>
      </c>
      <c r="AD111" s="144" t="s">
        <v>1092</v>
      </c>
      <c r="AE111" s="144"/>
      <c r="AF111" s="145">
        <v>1014</v>
      </c>
      <c r="AG111" s="144" t="s">
        <v>1093</v>
      </c>
      <c r="AH111" s="384" t="s">
        <v>1094</v>
      </c>
      <c r="AI111" s="405">
        <f t="shared" ref="AI111:AI112" si="7">4419000000/3</f>
        <v>1473000000</v>
      </c>
      <c r="AJ111" s="536">
        <f t="shared" ref="AJ111:AJ112" si="8">+AK111/AI111</f>
        <v>8.2950889341479976E-3</v>
      </c>
      <c r="AK111" s="405">
        <v>12218666</v>
      </c>
      <c r="AL111" s="537" t="s">
        <v>87</v>
      </c>
      <c r="AM111" s="152">
        <v>0</v>
      </c>
      <c r="AN111" s="537" t="s">
        <v>87</v>
      </c>
      <c r="AO111" s="537" t="s">
        <v>87</v>
      </c>
      <c r="AP111" s="537" t="s">
        <v>87</v>
      </c>
      <c r="AQ111" s="537" t="s">
        <v>87</v>
      </c>
      <c r="AR111" s="537" t="s">
        <v>87</v>
      </c>
      <c r="AS111" s="537" t="s">
        <v>87</v>
      </c>
      <c r="AT111" s="537" t="s">
        <v>87</v>
      </c>
      <c r="AU111" s="538" t="s">
        <v>87</v>
      </c>
      <c r="AV111" s="538" t="s">
        <v>87</v>
      </c>
      <c r="AW111" s="538" t="s">
        <v>87</v>
      </c>
      <c r="AX111" s="538" t="s">
        <v>87</v>
      </c>
      <c r="AY111" s="537" t="s">
        <v>87</v>
      </c>
      <c r="AZ111" s="538" t="s">
        <v>87</v>
      </c>
      <c r="BA111" s="538" t="s">
        <v>87</v>
      </c>
      <c r="BB111" s="539" t="s">
        <v>87</v>
      </c>
      <c r="BC111" s="539" t="s">
        <v>87</v>
      </c>
      <c r="BD111" s="539" t="s">
        <v>87</v>
      </c>
      <c r="BE111" s="540" t="s">
        <v>87</v>
      </c>
      <c r="BF111" s="538" t="s">
        <v>87</v>
      </c>
    </row>
    <row r="112" spans="1:143" s="34" customFormat="1" ht="42.75" customHeight="1">
      <c r="A112" s="142" t="s">
        <v>1152</v>
      </c>
      <c r="B112" s="143" t="s">
        <v>1077</v>
      </c>
      <c r="C112" s="144" t="s">
        <v>1147</v>
      </c>
      <c r="D112" s="144" t="s">
        <v>1148</v>
      </c>
      <c r="E112" s="144" t="s">
        <v>1153</v>
      </c>
      <c r="F112" s="145">
        <v>0.91</v>
      </c>
      <c r="G112" s="145" t="s">
        <v>541</v>
      </c>
      <c r="H112" s="145" t="s">
        <v>1086</v>
      </c>
      <c r="I112" s="145" t="s">
        <v>82</v>
      </c>
      <c r="J112" s="145" t="s">
        <v>1087</v>
      </c>
      <c r="K112" s="146">
        <v>3004193734</v>
      </c>
      <c r="L112" s="145" t="s">
        <v>1088</v>
      </c>
      <c r="M112" s="147">
        <v>42917</v>
      </c>
      <c r="N112" s="147">
        <v>43617</v>
      </c>
      <c r="O112" s="145" t="s">
        <v>1154</v>
      </c>
      <c r="P112" s="145" t="s">
        <v>1155</v>
      </c>
      <c r="Q112" s="148">
        <v>1</v>
      </c>
      <c r="R112" s="148">
        <v>1</v>
      </c>
      <c r="S112" s="148">
        <v>1</v>
      </c>
      <c r="T112" s="148" t="s">
        <v>87</v>
      </c>
      <c r="U112" s="209">
        <f>1/1</f>
        <v>1</v>
      </c>
      <c r="V112" s="148">
        <v>1</v>
      </c>
      <c r="W112" s="148">
        <v>1</v>
      </c>
      <c r="X112" s="148">
        <v>1</v>
      </c>
      <c r="Y112" s="183">
        <v>1</v>
      </c>
      <c r="Z112" s="183">
        <v>1</v>
      </c>
      <c r="AA112" s="148" t="s">
        <v>87</v>
      </c>
      <c r="AB112" s="148" t="s">
        <v>87</v>
      </c>
      <c r="AC112" s="144" t="s">
        <v>1091</v>
      </c>
      <c r="AD112" s="144" t="s">
        <v>1092</v>
      </c>
      <c r="AE112" s="144"/>
      <c r="AF112" s="145">
        <v>1014</v>
      </c>
      <c r="AG112" s="144" t="s">
        <v>1093</v>
      </c>
      <c r="AH112" s="384" t="s">
        <v>1094</v>
      </c>
      <c r="AI112" s="405">
        <f t="shared" si="7"/>
        <v>1473000000</v>
      </c>
      <c r="AJ112" s="536">
        <f t="shared" si="8"/>
        <v>8.2950889341479976E-3</v>
      </c>
      <c r="AK112" s="405">
        <v>12218666</v>
      </c>
      <c r="AL112" s="537" t="s">
        <v>87</v>
      </c>
      <c r="AM112" s="152">
        <v>0</v>
      </c>
      <c r="AN112" s="537" t="s">
        <v>87</v>
      </c>
      <c r="AO112" s="537" t="s">
        <v>87</v>
      </c>
      <c r="AP112" s="537" t="s">
        <v>87</v>
      </c>
      <c r="AQ112" s="537" t="s">
        <v>87</v>
      </c>
      <c r="AR112" s="537" t="s">
        <v>87</v>
      </c>
      <c r="AS112" s="537" t="s">
        <v>87</v>
      </c>
      <c r="AT112" s="537" t="s">
        <v>87</v>
      </c>
      <c r="AU112" s="538" t="s">
        <v>87</v>
      </c>
      <c r="AV112" s="538" t="s">
        <v>87</v>
      </c>
      <c r="AW112" s="538" t="s">
        <v>87</v>
      </c>
      <c r="AX112" s="538" t="s">
        <v>87</v>
      </c>
      <c r="AY112" s="537" t="s">
        <v>87</v>
      </c>
      <c r="AZ112" s="538" t="s">
        <v>87</v>
      </c>
      <c r="BA112" s="538" t="s">
        <v>87</v>
      </c>
      <c r="BB112" s="539" t="s">
        <v>87</v>
      </c>
      <c r="BC112" s="539" t="s">
        <v>87</v>
      </c>
      <c r="BD112" s="539" t="s">
        <v>87</v>
      </c>
      <c r="BE112" s="540" t="s">
        <v>87</v>
      </c>
      <c r="BF112" s="538" t="s">
        <v>87</v>
      </c>
    </row>
    <row r="113" spans="1:143" s="35" customFormat="1" ht="68.25" customHeight="1">
      <c r="A113" s="142" t="s">
        <v>1156</v>
      </c>
      <c r="B113" s="541" t="s">
        <v>1077</v>
      </c>
      <c r="C113" s="542" t="s">
        <v>1157</v>
      </c>
      <c r="D113" s="542" t="s">
        <v>1158</v>
      </c>
      <c r="E113" s="543" t="s">
        <v>1159</v>
      </c>
      <c r="F113" s="162">
        <v>0.91</v>
      </c>
      <c r="G113" s="544" t="s">
        <v>255</v>
      </c>
      <c r="H113" s="544" t="s">
        <v>403</v>
      </c>
      <c r="I113" s="544" t="s">
        <v>82</v>
      </c>
      <c r="J113" s="335" t="s">
        <v>436</v>
      </c>
      <c r="K113" s="336" t="s">
        <v>437</v>
      </c>
      <c r="L113" s="163" t="s">
        <v>438</v>
      </c>
      <c r="M113" s="545">
        <v>43282</v>
      </c>
      <c r="N113" s="545">
        <v>44196</v>
      </c>
      <c r="O113" s="543" t="s">
        <v>1160</v>
      </c>
      <c r="P113" s="543" t="s">
        <v>1161</v>
      </c>
      <c r="Q113" s="469" t="s">
        <v>87</v>
      </c>
      <c r="R113" s="343">
        <v>7</v>
      </c>
      <c r="S113" s="343">
        <v>6</v>
      </c>
      <c r="T113" s="343">
        <v>3</v>
      </c>
      <c r="U113" s="546" t="s">
        <v>87</v>
      </c>
      <c r="V113" s="547" t="s">
        <v>87</v>
      </c>
      <c r="W113" s="162">
        <v>7</v>
      </c>
      <c r="X113" s="548">
        <v>1</v>
      </c>
      <c r="Y113" s="343">
        <v>6</v>
      </c>
      <c r="Z113" s="548">
        <v>1</v>
      </c>
      <c r="AA113" s="342">
        <v>0</v>
      </c>
      <c r="AB113" s="350">
        <v>0</v>
      </c>
      <c r="AC113" s="343" t="s">
        <v>429</v>
      </c>
      <c r="AD113" s="343" t="s">
        <v>430</v>
      </c>
      <c r="AE113" s="343" t="s">
        <v>431</v>
      </c>
      <c r="AF113" s="335">
        <v>987</v>
      </c>
      <c r="AG113" s="343" t="s">
        <v>1082</v>
      </c>
      <c r="AH113" s="343" t="s">
        <v>1162</v>
      </c>
      <c r="AI113" s="62">
        <v>6000000</v>
      </c>
      <c r="AJ113" s="69" t="s">
        <v>87</v>
      </c>
      <c r="AK113" s="62">
        <v>6000000</v>
      </c>
      <c r="AL113" s="537" t="s">
        <v>87</v>
      </c>
      <c r="AM113" s="152">
        <v>0</v>
      </c>
      <c r="AN113" s="357" t="s">
        <v>441</v>
      </c>
      <c r="AO113" s="357" t="s">
        <v>441</v>
      </c>
      <c r="AP113" s="357" t="s">
        <v>441</v>
      </c>
      <c r="AQ113" s="357" t="s">
        <v>441</v>
      </c>
      <c r="AR113" s="357" t="s">
        <v>441</v>
      </c>
      <c r="AS113" s="357" t="s">
        <v>441</v>
      </c>
      <c r="AT113" s="357" t="s">
        <v>441</v>
      </c>
      <c r="AU113" s="358" t="s">
        <v>441</v>
      </c>
      <c r="AV113" s="358" t="s">
        <v>441</v>
      </c>
      <c r="AW113" s="358" t="s">
        <v>441</v>
      </c>
      <c r="AX113" s="358" t="s">
        <v>441</v>
      </c>
      <c r="AY113" s="357" t="s">
        <v>441</v>
      </c>
      <c r="AZ113" s="358" t="s">
        <v>441</v>
      </c>
      <c r="BA113" s="358" t="s">
        <v>441</v>
      </c>
      <c r="BB113" s="359" t="s">
        <v>441</v>
      </c>
      <c r="BC113" s="359" t="s">
        <v>441</v>
      </c>
      <c r="BD113" s="359" t="s">
        <v>441</v>
      </c>
      <c r="BE113" s="360" t="s">
        <v>441</v>
      </c>
      <c r="BF113" s="516" t="s">
        <v>87</v>
      </c>
      <c r="BG113" s="330"/>
      <c r="BH113" s="330"/>
      <c r="BI113" s="330"/>
      <c r="BJ113" s="330"/>
      <c r="BK113" s="330"/>
      <c r="BL113" s="330"/>
      <c r="BM113" s="330"/>
      <c r="BN113" s="330"/>
      <c r="BO113" s="330"/>
      <c r="BP113" s="330"/>
      <c r="BQ113" s="330"/>
      <c r="BR113" s="330"/>
      <c r="BS113" s="330"/>
      <c r="BT113" s="330"/>
      <c r="BU113" s="330"/>
      <c r="BV113" s="330"/>
      <c r="BW113" s="330"/>
      <c r="BX113" s="330"/>
      <c r="BY113" s="330"/>
      <c r="BZ113" s="330"/>
      <c r="CA113" s="330"/>
      <c r="CB113" s="330"/>
      <c r="CC113" s="330"/>
      <c r="CD113" s="330"/>
      <c r="CE113" s="330"/>
      <c r="CF113" s="330"/>
      <c r="CG113" s="330"/>
      <c r="CH113" s="330"/>
      <c r="CI113" s="330"/>
      <c r="CJ113" s="330"/>
      <c r="CK113" s="330"/>
      <c r="CL113" s="330"/>
      <c r="CM113" s="330"/>
      <c r="CN113" s="330"/>
      <c r="CO113" s="330"/>
      <c r="CP113" s="330"/>
      <c r="CQ113" s="330"/>
      <c r="CR113" s="330"/>
      <c r="CS113" s="330"/>
      <c r="CT113" s="330"/>
      <c r="CU113" s="330"/>
      <c r="CV113" s="330"/>
      <c r="CW113" s="330"/>
      <c r="CX113" s="330"/>
      <c r="CY113" s="330"/>
      <c r="CZ113" s="330"/>
      <c r="DA113" s="330"/>
      <c r="DB113" s="330"/>
      <c r="DC113" s="330"/>
      <c r="DD113" s="330"/>
      <c r="DE113" s="330"/>
      <c r="DF113" s="330"/>
      <c r="DG113" s="330"/>
      <c r="DH113" s="330"/>
      <c r="DI113" s="330"/>
      <c r="DJ113" s="330"/>
      <c r="DK113" s="330"/>
      <c r="DL113" s="330"/>
      <c r="DM113" s="330"/>
      <c r="DN113" s="330"/>
      <c r="DO113" s="330"/>
      <c r="DP113" s="330"/>
      <c r="DQ113" s="330"/>
      <c r="DR113" s="330"/>
      <c r="DS113" s="330"/>
      <c r="DT113" s="330"/>
      <c r="DU113" s="330"/>
      <c r="DV113" s="330"/>
      <c r="DW113" s="330"/>
      <c r="DX113" s="330"/>
      <c r="DY113" s="330"/>
      <c r="DZ113" s="330"/>
      <c r="EA113" s="330"/>
      <c r="EB113" s="330"/>
      <c r="EC113" s="330"/>
      <c r="ED113" s="330"/>
      <c r="EE113" s="330"/>
      <c r="EF113" s="330"/>
      <c r="EG113" s="330"/>
      <c r="EH113" s="330"/>
      <c r="EI113" s="330"/>
      <c r="EJ113" s="330"/>
      <c r="EK113" s="330"/>
      <c r="EL113" s="330"/>
      <c r="EM113" s="330"/>
    </row>
    <row r="114" spans="1:143" s="34" customFormat="1" ht="42.75" customHeight="1">
      <c r="A114" s="142" t="s">
        <v>1163</v>
      </c>
      <c r="B114" s="143" t="s">
        <v>1077</v>
      </c>
      <c r="C114" s="144" t="s">
        <v>1078</v>
      </c>
      <c r="D114" s="144" t="s">
        <v>422</v>
      </c>
      <c r="E114" s="144" t="s">
        <v>1164</v>
      </c>
      <c r="F114" s="145">
        <v>0.69</v>
      </c>
      <c r="G114" s="145" t="s">
        <v>98</v>
      </c>
      <c r="H114" s="145" t="s">
        <v>99</v>
      </c>
      <c r="I114" s="145" t="s">
        <v>82</v>
      </c>
      <c r="J114" s="145" t="s">
        <v>670</v>
      </c>
      <c r="K114" s="145" t="s">
        <v>671</v>
      </c>
      <c r="L114" s="145" t="s">
        <v>672</v>
      </c>
      <c r="M114" s="147">
        <v>42522</v>
      </c>
      <c r="N114" s="147">
        <v>43465</v>
      </c>
      <c r="O114" s="144" t="s">
        <v>1165</v>
      </c>
      <c r="P114" s="144" t="s">
        <v>1166</v>
      </c>
      <c r="Q114" s="145">
        <v>8</v>
      </c>
      <c r="R114" s="145">
        <v>8</v>
      </c>
      <c r="S114" s="145">
        <v>0</v>
      </c>
      <c r="T114" s="145">
        <v>0</v>
      </c>
      <c r="U114" s="145">
        <v>16</v>
      </c>
      <c r="V114" s="148">
        <v>2</v>
      </c>
      <c r="W114" s="145" t="s">
        <v>87</v>
      </c>
      <c r="X114" s="145" t="s">
        <v>87</v>
      </c>
      <c r="Y114" s="145" t="s">
        <v>87</v>
      </c>
      <c r="Z114" s="145" t="s">
        <v>87</v>
      </c>
      <c r="AA114" s="145" t="s">
        <v>87</v>
      </c>
      <c r="AB114" s="145" t="s">
        <v>87</v>
      </c>
      <c r="AC114" s="144" t="s">
        <v>105</v>
      </c>
      <c r="AD114" s="144" t="s">
        <v>665</v>
      </c>
      <c r="AE114" s="144"/>
      <c r="AF114" s="145">
        <v>1116</v>
      </c>
      <c r="AG114" s="145" t="s">
        <v>666</v>
      </c>
      <c r="AH114" s="144" t="s">
        <v>1167</v>
      </c>
      <c r="AI114" s="549">
        <v>4394389788</v>
      </c>
      <c r="AJ114" s="550" t="s">
        <v>1168</v>
      </c>
      <c r="AK114" s="550">
        <v>924887823</v>
      </c>
      <c r="AL114" s="537" t="s">
        <v>87</v>
      </c>
      <c r="AM114" s="152">
        <v>0</v>
      </c>
      <c r="AN114" s="357" t="s">
        <v>441</v>
      </c>
      <c r="AO114" s="357" t="s">
        <v>441</v>
      </c>
      <c r="AP114" s="357" t="s">
        <v>441</v>
      </c>
      <c r="AQ114" s="357" t="s">
        <v>441</v>
      </c>
      <c r="AR114" s="357" t="s">
        <v>441</v>
      </c>
      <c r="AS114" s="357" t="s">
        <v>441</v>
      </c>
      <c r="AT114" s="357" t="s">
        <v>441</v>
      </c>
      <c r="AU114" s="358" t="s">
        <v>441</v>
      </c>
      <c r="AV114" s="358" t="s">
        <v>441</v>
      </c>
      <c r="AW114" s="358" t="s">
        <v>441</v>
      </c>
      <c r="AX114" s="358" t="s">
        <v>441</v>
      </c>
      <c r="AY114" s="357" t="s">
        <v>441</v>
      </c>
      <c r="AZ114" s="358" t="s">
        <v>441</v>
      </c>
      <c r="BA114" s="358" t="s">
        <v>441</v>
      </c>
      <c r="BB114" s="359" t="s">
        <v>441</v>
      </c>
      <c r="BC114" s="359" t="s">
        <v>441</v>
      </c>
      <c r="BD114" s="359" t="s">
        <v>441</v>
      </c>
      <c r="BE114" s="360" t="s">
        <v>441</v>
      </c>
      <c r="BF114" s="516" t="s">
        <v>87</v>
      </c>
    </row>
    <row r="115" spans="1:143" s="34" customFormat="1" ht="42.75" customHeight="1">
      <c r="A115" s="142" t="s">
        <v>1169</v>
      </c>
      <c r="B115" s="143" t="s">
        <v>1170</v>
      </c>
      <c r="C115" s="144" t="s">
        <v>1171</v>
      </c>
      <c r="D115" s="144" t="s">
        <v>1172</v>
      </c>
      <c r="E115" s="161" t="s">
        <v>1173</v>
      </c>
      <c r="F115" s="162">
        <v>0.91</v>
      </c>
      <c r="G115" s="162" t="s">
        <v>1174</v>
      </c>
      <c r="H115" s="162" t="s">
        <v>1175</v>
      </c>
      <c r="I115" s="162" t="s">
        <v>82</v>
      </c>
      <c r="J115" s="364" t="s">
        <v>1176</v>
      </c>
      <c r="K115" s="507" t="s">
        <v>1177</v>
      </c>
      <c r="L115" s="364" t="s">
        <v>1178</v>
      </c>
      <c r="M115" s="164">
        <v>42736</v>
      </c>
      <c r="N115" s="164">
        <v>44196</v>
      </c>
      <c r="O115" s="162" t="s">
        <v>1179</v>
      </c>
      <c r="P115" s="162" t="s">
        <v>1180</v>
      </c>
      <c r="Q115" s="166">
        <v>0.25</v>
      </c>
      <c r="R115" s="166">
        <v>0.25</v>
      </c>
      <c r="S115" s="166">
        <v>0.25</v>
      </c>
      <c r="T115" s="166">
        <v>0.25</v>
      </c>
      <c r="U115" s="166">
        <v>0.25</v>
      </c>
      <c r="V115" s="166">
        <v>1</v>
      </c>
      <c r="W115" s="166">
        <v>0.25</v>
      </c>
      <c r="X115" s="166">
        <v>1</v>
      </c>
      <c r="Y115" s="166">
        <v>0.25</v>
      </c>
      <c r="Z115" s="167">
        <v>1</v>
      </c>
      <c r="AA115" s="364">
        <v>0</v>
      </c>
      <c r="AB115" s="183">
        <v>0</v>
      </c>
      <c r="AC115" s="161" t="s">
        <v>1181</v>
      </c>
      <c r="AD115" s="161" t="s">
        <v>1182</v>
      </c>
      <c r="AE115" s="161" t="s">
        <v>1183</v>
      </c>
      <c r="AF115" s="162">
        <v>981</v>
      </c>
      <c r="AG115" s="161" t="s">
        <v>1184</v>
      </c>
      <c r="AH115" s="165" t="s">
        <v>1185</v>
      </c>
      <c r="AI115" s="551" t="s">
        <v>1186</v>
      </c>
      <c r="AJ115" s="162" t="s">
        <v>93</v>
      </c>
      <c r="AK115" s="450" t="s">
        <v>104</v>
      </c>
      <c r="AL115" s="537" t="s">
        <v>87</v>
      </c>
      <c r="AM115" s="152">
        <v>0</v>
      </c>
      <c r="AN115" s="357" t="s">
        <v>441</v>
      </c>
      <c r="AO115" s="357" t="s">
        <v>441</v>
      </c>
      <c r="AP115" s="357" t="s">
        <v>441</v>
      </c>
      <c r="AQ115" s="357" t="s">
        <v>441</v>
      </c>
      <c r="AR115" s="357" t="s">
        <v>441</v>
      </c>
      <c r="AS115" s="357" t="s">
        <v>441</v>
      </c>
      <c r="AT115" s="357" t="s">
        <v>441</v>
      </c>
      <c r="AU115" s="358" t="s">
        <v>441</v>
      </c>
      <c r="AV115" s="358" t="s">
        <v>441</v>
      </c>
      <c r="AW115" s="358" t="s">
        <v>441</v>
      </c>
      <c r="AX115" s="358" t="s">
        <v>441</v>
      </c>
      <c r="AY115" s="357" t="s">
        <v>441</v>
      </c>
      <c r="AZ115" s="358" t="s">
        <v>441</v>
      </c>
      <c r="BA115" s="358" t="s">
        <v>441</v>
      </c>
      <c r="BB115" s="359" t="s">
        <v>441</v>
      </c>
      <c r="BC115" s="359" t="s">
        <v>441</v>
      </c>
      <c r="BD115" s="359" t="s">
        <v>441</v>
      </c>
      <c r="BE115" s="360" t="s">
        <v>441</v>
      </c>
      <c r="BF115" s="516" t="s">
        <v>87</v>
      </c>
    </row>
    <row r="116" spans="1:143" s="34" customFormat="1" ht="42.75" customHeight="1">
      <c r="A116" s="142" t="s">
        <v>1187</v>
      </c>
      <c r="B116" s="143" t="s">
        <v>1170</v>
      </c>
      <c r="C116" s="144" t="s">
        <v>1171</v>
      </c>
      <c r="D116" s="144" t="s">
        <v>1172</v>
      </c>
      <c r="E116" s="161" t="s">
        <v>1188</v>
      </c>
      <c r="F116" s="162">
        <v>0.91</v>
      </c>
      <c r="G116" s="162" t="s">
        <v>1174</v>
      </c>
      <c r="H116" s="162" t="s">
        <v>1175</v>
      </c>
      <c r="I116" s="162" t="s">
        <v>82</v>
      </c>
      <c r="J116" s="364" t="s">
        <v>1176</v>
      </c>
      <c r="K116" s="507" t="s">
        <v>1177</v>
      </c>
      <c r="L116" s="364" t="s">
        <v>1178</v>
      </c>
      <c r="M116" s="164">
        <v>42736</v>
      </c>
      <c r="N116" s="164">
        <v>44196</v>
      </c>
      <c r="O116" s="162" t="s">
        <v>1189</v>
      </c>
      <c r="P116" s="162" t="s">
        <v>1190</v>
      </c>
      <c r="Q116" s="166">
        <v>0.25</v>
      </c>
      <c r="R116" s="166">
        <v>0.25</v>
      </c>
      <c r="S116" s="166">
        <v>0.25</v>
      </c>
      <c r="T116" s="166">
        <v>0.25</v>
      </c>
      <c r="U116" s="166">
        <v>0.25</v>
      </c>
      <c r="V116" s="166">
        <v>1</v>
      </c>
      <c r="W116" s="166">
        <v>0.25</v>
      </c>
      <c r="X116" s="166">
        <v>1</v>
      </c>
      <c r="Y116" s="166">
        <v>0.25</v>
      </c>
      <c r="Z116" s="167">
        <v>1</v>
      </c>
      <c r="AA116" s="364">
        <v>0</v>
      </c>
      <c r="AB116" s="183">
        <v>0</v>
      </c>
      <c r="AC116" s="161" t="s">
        <v>1181</v>
      </c>
      <c r="AD116" s="161" t="s">
        <v>1182</v>
      </c>
      <c r="AE116" s="161" t="s">
        <v>1183</v>
      </c>
      <c r="AF116" s="162">
        <v>981</v>
      </c>
      <c r="AG116" s="161" t="s">
        <v>1184</v>
      </c>
      <c r="AH116" s="165" t="s">
        <v>1185</v>
      </c>
      <c r="AI116" s="551" t="s">
        <v>1186</v>
      </c>
      <c r="AJ116" s="162" t="s">
        <v>93</v>
      </c>
      <c r="AK116" s="450" t="s">
        <v>104</v>
      </c>
      <c r="AL116" s="196" t="s">
        <v>87</v>
      </c>
      <c r="AM116" s="152">
        <v>0</v>
      </c>
      <c r="AN116" s="196" t="s">
        <v>87</v>
      </c>
      <c r="AO116" s="196" t="s">
        <v>87</v>
      </c>
      <c r="AP116" s="196" t="s">
        <v>87</v>
      </c>
      <c r="AQ116" s="196" t="s">
        <v>87</v>
      </c>
      <c r="AR116" s="196" t="s">
        <v>87</v>
      </c>
      <c r="AS116" s="196" t="s">
        <v>87</v>
      </c>
      <c r="AT116" s="196" t="s">
        <v>87</v>
      </c>
      <c r="AU116" s="552" t="s">
        <v>87</v>
      </c>
      <c r="AV116" s="552" t="s">
        <v>87</v>
      </c>
      <c r="AW116" s="552" t="s">
        <v>87</v>
      </c>
      <c r="AX116" s="552" t="s">
        <v>87</v>
      </c>
      <c r="AY116" s="196" t="s">
        <v>87</v>
      </c>
      <c r="AZ116" s="552" t="s">
        <v>87</v>
      </c>
      <c r="BA116" s="552" t="s">
        <v>87</v>
      </c>
      <c r="BB116" s="553" t="s">
        <v>87</v>
      </c>
      <c r="BC116" s="553" t="s">
        <v>87</v>
      </c>
      <c r="BD116" s="553" t="s">
        <v>87</v>
      </c>
      <c r="BE116" s="554" t="s">
        <v>87</v>
      </c>
      <c r="BF116" s="516" t="s">
        <v>87</v>
      </c>
    </row>
    <row r="117" spans="1:143" s="34" customFormat="1" ht="42.75" customHeight="1">
      <c r="A117" s="142" t="s">
        <v>1191</v>
      </c>
      <c r="B117" s="143" t="s">
        <v>1170</v>
      </c>
      <c r="C117" s="144" t="s">
        <v>1171</v>
      </c>
      <c r="D117" s="144" t="s">
        <v>1172</v>
      </c>
      <c r="E117" s="161" t="s">
        <v>1192</v>
      </c>
      <c r="F117" s="162">
        <v>0.91</v>
      </c>
      <c r="G117" s="162" t="s">
        <v>1174</v>
      </c>
      <c r="H117" s="162" t="s">
        <v>1175</v>
      </c>
      <c r="I117" s="162" t="s">
        <v>82</v>
      </c>
      <c r="J117" s="364" t="s">
        <v>1176</v>
      </c>
      <c r="K117" s="507" t="s">
        <v>1177</v>
      </c>
      <c r="L117" s="364" t="s">
        <v>1178</v>
      </c>
      <c r="M117" s="164">
        <v>42736</v>
      </c>
      <c r="N117" s="164">
        <v>44196</v>
      </c>
      <c r="O117" s="161" t="s">
        <v>1193</v>
      </c>
      <c r="P117" s="161" t="s">
        <v>1194</v>
      </c>
      <c r="Q117" s="166">
        <v>1</v>
      </c>
      <c r="R117" s="166">
        <v>1</v>
      </c>
      <c r="S117" s="166">
        <v>1</v>
      </c>
      <c r="T117" s="166">
        <v>1</v>
      </c>
      <c r="U117" s="166">
        <v>1</v>
      </c>
      <c r="V117" s="166">
        <v>1</v>
      </c>
      <c r="W117" s="166">
        <v>1</v>
      </c>
      <c r="X117" s="166">
        <v>1</v>
      </c>
      <c r="Y117" s="166">
        <v>1</v>
      </c>
      <c r="Z117" s="167">
        <v>1</v>
      </c>
      <c r="AA117" s="364">
        <v>0</v>
      </c>
      <c r="AB117" s="183">
        <v>0</v>
      </c>
      <c r="AC117" s="161" t="s">
        <v>1181</v>
      </c>
      <c r="AD117" s="161" t="s">
        <v>1182</v>
      </c>
      <c r="AE117" s="161" t="s">
        <v>1183</v>
      </c>
      <c r="AF117" s="162">
        <v>981</v>
      </c>
      <c r="AG117" s="161" t="s">
        <v>1184</v>
      </c>
      <c r="AH117" s="165" t="s">
        <v>1185</v>
      </c>
      <c r="AI117" s="551" t="s">
        <v>1186</v>
      </c>
      <c r="AJ117" s="162" t="s">
        <v>93</v>
      </c>
      <c r="AK117" s="450" t="s">
        <v>104</v>
      </c>
      <c r="AL117" s="196" t="s">
        <v>87</v>
      </c>
      <c r="AM117" s="152">
        <v>0</v>
      </c>
      <c r="AN117" s="196" t="s">
        <v>87</v>
      </c>
      <c r="AO117" s="196" t="s">
        <v>87</v>
      </c>
      <c r="AP117" s="196" t="s">
        <v>87</v>
      </c>
      <c r="AQ117" s="196" t="s">
        <v>87</v>
      </c>
      <c r="AR117" s="196" t="s">
        <v>87</v>
      </c>
      <c r="AS117" s="196" t="s">
        <v>87</v>
      </c>
      <c r="AT117" s="196" t="s">
        <v>87</v>
      </c>
      <c r="AU117" s="552" t="s">
        <v>87</v>
      </c>
      <c r="AV117" s="552" t="s">
        <v>87</v>
      </c>
      <c r="AW117" s="552" t="s">
        <v>87</v>
      </c>
      <c r="AX117" s="552" t="s">
        <v>87</v>
      </c>
      <c r="AY117" s="196" t="s">
        <v>87</v>
      </c>
      <c r="AZ117" s="552" t="s">
        <v>87</v>
      </c>
      <c r="BA117" s="552" t="s">
        <v>87</v>
      </c>
      <c r="BB117" s="553" t="s">
        <v>87</v>
      </c>
      <c r="BC117" s="553" t="s">
        <v>87</v>
      </c>
      <c r="BD117" s="553" t="s">
        <v>87</v>
      </c>
      <c r="BE117" s="554" t="s">
        <v>87</v>
      </c>
      <c r="BF117" s="174"/>
    </row>
    <row r="118" spans="1:143" s="34" customFormat="1" ht="42.75" customHeight="1">
      <c r="A118" s="142" t="s">
        <v>1195</v>
      </c>
      <c r="B118" s="143" t="s">
        <v>1170</v>
      </c>
      <c r="C118" s="144" t="s">
        <v>1171</v>
      </c>
      <c r="D118" s="144" t="s">
        <v>1172</v>
      </c>
      <c r="E118" s="161" t="s">
        <v>1196</v>
      </c>
      <c r="F118" s="162">
        <v>0.91</v>
      </c>
      <c r="G118" s="162" t="s">
        <v>1174</v>
      </c>
      <c r="H118" s="162" t="s">
        <v>1175</v>
      </c>
      <c r="I118" s="162" t="s">
        <v>82</v>
      </c>
      <c r="J118" s="364" t="s">
        <v>1176</v>
      </c>
      <c r="K118" s="507" t="s">
        <v>1177</v>
      </c>
      <c r="L118" s="364" t="s">
        <v>1178</v>
      </c>
      <c r="M118" s="164">
        <v>42736</v>
      </c>
      <c r="N118" s="164">
        <v>44196</v>
      </c>
      <c r="O118" s="161" t="s">
        <v>1197</v>
      </c>
      <c r="P118" s="161" t="s">
        <v>1198</v>
      </c>
      <c r="Q118" s="166">
        <v>1</v>
      </c>
      <c r="R118" s="166">
        <v>1</v>
      </c>
      <c r="S118" s="166">
        <v>1</v>
      </c>
      <c r="T118" s="166">
        <v>1</v>
      </c>
      <c r="U118" s="166">
        <v>1</v>
      </c>
      <c r="V118" s="166">
        <v>1</v>
      </c>
      <c r="W118" s="166">
        <v>1</v>
      </c>
      <c r="X118" s="166">
        <v>1</v>
      </c>
      <c r="Y118" s="166">
        <v>1</v>
      </c>
      <c r="Z118" s="167">
        <v>1</v>
      </c>
      <c r="AA118" s="364">
        <v>0</v>
      </c>
      <c r="AB118" s="183">
        <v>0</v>
      </c>
      <c r="AC118" s="161" t="s">
        <v>1181</v>
      </c>
      <c r="AD118" s="161" t="s">
        <v>1182</v>
      </c>
      <c r="AE118" s="161" t="s">
        <v>1183</v>
      </c>
      <c r="AF118" s="162">
        <v>981</v>
      </c>
      <c r="AG118" s="161" t="s">
        <v>1184</v>
      </c>
      <c r="AH118" s="165" t="s">
        <v>1185</v>
      </c>
      <c r="AI118" s="551" t="s">
        <v>1186</v>
      </c>
      <c r="AJ118" s="162" t="s">
        <v>93</v>
      </c>
      <c r="AK118" s="450" t="s">
        <v>104</v>
      </c>
      <c r="AL118" s="196" t="s">
        <v>87</v>
      </c>
      <c r="AM118" s="152">
        <v>0</v>
      </c>
      <c r="AN118" s="196" t="s">
        <v>87</v>
      </c>
      <c r="AO118" s="196" t="s">
        <v>87</v>
      </c>
      <c r="AP118" s="196" t="s">
        <v>87</v>
      </c>
      <c r="AQ118" s="196" t="s">
        <v>87</v>
      </c>
      <c r="AR118" s="196" t="s">
        <v>87</v>
      </c>
      <c r="AS118" s="196" t="s">
        <v>87</v>
      </c>
      <c r="AT118" s="196" t="s">
        <v>87</v>
      </c>
      <c r="AU118" s="552" t="s">
        <v>87</v>
      </c>
      <c r="AV118" s="552" t="s">
        <v>87</v>
      </c>
      <c r="AW118" s="552" t="s">
        <v>87</v>
      </c>
      <c r="AX118" s="552" t="s">
        <v>87</v>
      </c>
      <c r="AY118" s="196" t="s">
        <v>87</v>
      </c>
      <c r="AZ118" s="552" t="s">
        <v>87</v>
      </c>
      <c r="BA118" s="552" t="s">
        <v>87</v>
      </c>
      <c r="BB118" s="553" t="s">
        <v>87</v>
      </c>
      <c r="BC118" s="553" t="s">
        <v>87</v>
      </c>
      <c r="BD118" s="553" t="s">
        <v>87</v>
      </c>
      <c r="BE118" s="554" t="s">
        <v>87</v>
      </c>
      <c r="BF118" s="516" t="s">
        <v>87</v>
      </c>
    </row>
    <row r="119" spans="1:143" s="34" customFormat="1" ht="60" customHeight="1">
      <c r="A119" s="142" t="s">
        <v>1199</v>
      </c>
      <c r="B119" s="143" t="s">
        <v>1170</v>
      </c>
      <c r="C119" s="144" t="s">
        <v>1171</v>
      </c>
      <c r="D119" s="144" t="s">
        <v>1172</v>
      </c>
      <c r="E119" s="161" t="s">
        <v>1200</v>
      </c>
      <c r="F119" s="162">
        <v>0.91</v>
      </c>
      <c r="G119" s="162" t="s">
        <v>1174</v>
      </c>
      <c r="H119" s="162" t="s">
        <v>1175</v>
      </c>
      <c r="I119" s="162" t="s">
        <v>82</v>
      </c>
      <c r="J119" s="162" t="s">
        <v>1201</v>
      </c>
      <c r="K119" s="181" t="s">
        <v>1202</v>
      </c>
      <c r="L119" s="162" t="s">
        <v>1203</v>
      </c>
      <c r="M119" s="164">
        <v>42736</v>
      </c>
      <c r="N119" s="164">
        <v>44196</v>
      </c>
      <c r="O119" s="161" t="s">
        <v>1204</v>
      </c>
      <c r="P119" s="161" t="s">
        <v>1205</v>
      </c>
      <c r="Q119" s="166">
        <v>1</v>
      </c>
      <c r="R119" s="166">
        <v>1</v>
      </c>
      <c r="S119" s="166">
        <v>1</v>
      </c>
      <c r="T119" s="166">
        <v>1</v>
      </c>
      <c r="U119" s="166">
        <v>1</v>
      </c>
      <c r="V119" s="166">
        <v>1</v>
      </c>
      <c r="W119" s="166">
        <v>1</v>
      </c>
      <c r="X119" s="166">
        <v>1</v>
      </c>
      <c r="Y119" s="166">
        <v>1</v>
      </c>
      <c r="Z119" s="167">
        <v>1</v>
      </c>
      <c r="AA119" s="364">
        <v>0</v>
      </c>
      <c r="AB119" s="183">
        <v>0</v>
      </c>
      <c r="AC119" s="161" t="s">
        <v>1181</v>
      </c>
      <c r="AD119" s="161" t="s">
        <v>1182</v>
      </c>
      <c r="AE119" s="161" t="s">
        <v>1183</v>
      </c>
      <c r="AF119" s="162">
        <v>981</v>
      </c>
      <c r="AG119" s="161" t="s">
        <v>1184</v>
      </c>
      <c r="AH119" s="165" t="s">
        <v>1185</v>
      </c>
      <c r="AI119" s="551" t="s">
        <v>1186</v>
      </c>
      <c r="AJ119" s="162" t="s">
        <v>93</v>
      </c>
      <c r="AK119" s="450" t="s">
        <v>104</v>
      </c>
      <c r="AL119" s="555" t="s">
        <v>1206</v>
      </c>
      <c r="AM119" s="186">
        <v>0.02</v>
      </c>
      <c r="AN119" s="556">
        <v>44044</v>
      </c>
      <c r="AO119" s="556">
        <v>44196</v>
      </c>
      <c r="AP119" s="384" t="s">
        <v>1207</v>
      </c>
      <c r="AQ119" s="445" t="s">
        <v>1205</v>
      </c>
      <c r="AR119" s="148">
        <v>1</v>
      </c>
      <c r="AS119" s="379">
        <v>0</v>
      </c>
      <c r="AT119" s="197">
        <f>AS119/AR119</f>
        <v>0</v>
      </c>
      <c r="AU119" s="173" t="s">
        <v>1208</v>
      </c>
      <c r="AV119" s="198" t="s">
        <v>382</v>
      </c>
      <c r="AW119" s="173" t="s">
        <v>1209</v>
      </c>
      <c r="AX119" s="174" t="s">
        <v>1210</v>
      </c>
      <c r="AY119" s="179">
        <v>7657</v>
      </c>
      <c r="AZ119" s="173" t="s">
        <v>1211</v>
      </c>
      <c r="BA119" s="557" t="s">
        <v>1212</v>
      </c>
      <c r="BB119" s="230">
        <v>2671000000</v>
      </c>
      <c r="BC119" s="313" t="s">
        <v>87</v>
      </c>
      <c r="BD119" s="313" t="s">
        <v>87</v>
      </c>
      <c r="BE119" s="558" t="s">
        <v>1213</v>
      </c>
      <c r="BF119" s="558" t="s">
        <v>1214</v>
      </c>
    </row>
    <row r="120" spans="1:143" s="34" customFormat="1" ht="60" customHeight="1">
      <c r="A120" s="142" t="s">
        <v>1215</v>
      </c>
      <c r="B120" s="143" t="s">
        <v>1170</v>
      </c>
      <c r="C120" s="144" t="s">
        <v>1171</v>
      </c>
      <c r="D120" s="144" t="s">
        <v>1172</v>
      </c>
      <c r="E120" s="161" t="s">
        <v>1216</v>
      </c>
      <c r="F120" s="162">
        <v>0.91</v>
      </c>
      <c r="G120" s="162" t="s">
        <v>1174</v>
      </c>
      <c r="H120" s="162" t="s">
        <v>1175</v>
      </c>
      <c r="I120" s="162" t="s">
        <v>82</v>
      </c>
      <c r="J120" s="162" t="s">
        <v>1201</v>
      </c>
      <c r="K120" s="181" t="s">
        <v>1202</v>
      </c>
      <c r="L120" s="162" t="s">
        <v>1203</v>
      </c>
      <c r="M120" s="164">
        <v>42736</v>
      </c>
      <c r="N120" s="164">
        <v>44196</v>
      </c>
      <c r="O120" s="80" t="s">
        <v>1217</v>
      </c>
      <c r="P120" s="161" t="s">
        <v>1218</v>
      </c>
      <c r="Q120" s="166">
        <v>1</v>
      </c>
      <c r="R120" s="166">
        <v>1</v>
      </c>
      <c r="S120" s="166">
        <v>1</v>
      </c>
      <c r="T120" s="166">
        <v>1</v>
      </c>
      <c r="U120" s="166">
        <v>1</v>
      </c>
      <c r="V120" s="166">
        <v>1</v>
      </c>
      <c r="W120" s="166">
        <v>1</v>
      </c>
      <c r="X120" s="166">
        <v>1</v>
      </c>
      <c r="Y120" s="166">
        <v>1</v>
      </c>
      <c r="Z120" s="167">
        <v>1</v>
      </c>
      <c r="AA120" s="364">
        <v>0</v>
      </c>
      <c r="AB120" s="183">
        <v>0</v>
      </c>
      <c r="AC120" s="161" t="s">
        <v>1181</v>
      </c>
      <c r="AD120" s="161" t="s">
        <v>1182</v>
      </c>
      <c r="AE120" s="161" t="s">
        <v>1183</v>
      </c>
      <c r="AF120" s="162">
        <v>981</v>
      </c>
      <c r="AG120" s="161" t="s">
        <v>1184</v>
      </c>
      <c r="AH120" s="165" t="s">
        <v>1185</v>
      </c>
      <c r="AI120" s="551" t="s">
        <v>1186</v>
      </c>
      <c r="AJ120" s="162" t="s">
        <v>93</v>
      </c>
      <c r="AK120" s="450" t="s">
        <v>104</v>
      </c>
      <c r="AL120" s="555" t="s">
        <v>1219</v>
      </c>
      <c r="AM120" s="152">
        <v>0.02</v>
      </c>
      <c r="AN120" s="556">
        <v>44044</v>
      </c>
      <c r="AO120" s="556">
        <v>44196</v>
      </c>
      <c r="AP120" s="80" t="s">
        <v>1217</v>
      </c>
      <c r="AQ120" s="445" t="s">
        <v>1218</v>
      </c>
      <c r="AR120" s="148">
        <v>1</v>
      </c>
      <c r="AS120" s="379">
        <v>1</v>
      </c>
      <c r="AT120" s="197">
        <f>AS120/AR120</f>
        <v>1</v>
      </c>
      <c r="AU120" s="173" t="s">
        <v>1208</v>
      </c>
      <c r="AV120" s="198" t="s">
        <v>382</v>
      </c>
      <c r="AW120" s="173" t="s">
        <v>1209</v>
      </c>
      <c r="AX120" s="174" t="s">
        <v>1210</v>
      </c>
      <c r="AY120" s="179">
        <v>7657</v>
      </c>
      <c r="AZ120" s="173" t="s">
        <v>1211</v>
      </c>
      <c r="BA120" s="557" t="s">
        <v>1212</v>
      </c>
      <c r="BB120" s="230">
        <v>2671000000</v>
      </c>
      <c r="BC120" s="313" t="s">
        <v>87</v>
      </c>
      <c r="BD120" s="313" t="s">
        <v>87</v>
      </c>
      <c r="BE120" s="375" t="s">
        <v>1220</v>
      </c>
      <c r="BF120" s="375" t="s">
        <v>1214</v>
      </c>
    </row>
    <row r="121" spans="1:143" s="34" customFormat="1" ht="42.75" customHeight="1">
      <c r="A121" s="142" t="s">
        <v>1221</v>
      </c>
      <c r="B121" s="143" t="s">
        <v>1170</v>
      </c>
      <c r="C121" s="144" t="s">
        <v>1171</v>
      </c>
      <c r="D121" s="144" t="s">
        <v>1172</v>
      </c>
      <c r="E121" s="161" t="s">
        <v>1222</v>
      </c>
      <c r="F121" s="162">
        <v>0.91</v>
      </c>
      <c r="G121" s="162" t="s">
        <v>541</v>
      </c>
      <c r="H121" s="162" t="s">
        <v>1223</v>
      </c>
      <c r="I121" s="162" t="s">
        <v>82</v>
      </c>
      <c r="J121" s="145" t="s">
        <v>1224</v>
      </c>
      <c r="K121" s="146" t="s">
        <v>1225</v>
      </c>
      <c r="L121" s="145" t="s">
        <v>1226</v>
      </c>
      <c r="M121" s="559">
        <v>43070</v>
      </c>
      <c r="N121" s="559">
        <v>43981</v>
      </c>
      <c r="O121" s="162" t="s">
        <v>1227</v>
      </c>
      <c r="P121" s="162" t="s">
        <v>1228</v>
      </c>
      <c r="Q121" s="110">
        <v>100</v>
      </c>
      <c r="R121" s="110">
        <v>100</v>
      </c>
      <c r="S121" s="110">
        <v>100</v>
      </c>
      <c r="T121" s="110">
        <v>100</v>
      </c>
      <c r="U121" s="166">
        <v>1</v>
      </c>
      <c r="V121" s="111">
        <v>1</v>
      </c>
      <c r="W121" s="111">
        <v>1</v>
      </c>
      <c r="X121" s="166">
        <v>1</v>
      </c>
      <c r="Y121" s="162" t="s">
        <v>477</v>
      </c>
      <c r="Z121" s="162" t="s">
        <v>477</v>
      </c>
      <c r="AA121" s="145" t="s">
        <v>477</v>
      </c>
      <c r="AB121" s="145" t="s">
        <v>477</v>
      </c>
      <c r="AC121" s="112" t="s">
        <v>237</v>
      </c>
      <c r="AD121" s="112" t="s">
        <v>1229</v>
      </c>
      <c r="AE121" s="112" t="s">
        <v>1230</v>
      </c>
      <c r="AF121" s="110">
        <v>1065</v>
      </c>
      <c r="AG121" s="112" t="s">
        <v>1231</v>
      </c>
      <c r="AH121" s="112" t="s">
        <v>1232</v>
      </c>
      <c r="AI121" s="62">
        <v>1925958365</v>
      </c>
      <c r="AJ121" s="111">
        <v>0.16</v>
      </c>
      <c r="AK121" s="62"/>
      <c r="AL121" s="162" t="s">
        <v>87</v>
      </c>
      <c r="AM121" s="152">
        <v>0</v>
      </c>
      <c r="AN121" s="162" t="s">
        <v>87</v>
      </c>
      <c r="AO121" s="162" t="s">
        <v>87</v>
      </c>
      <c r="AP121" s="162" t="s">
        <v>87</v>
      </c>
      <c r="AQ121" s="162" t="s">
        <v>87</v>
      </c>
      <c r="AR121" s="162" t="s">
        <v>87</v>
      </c>
      <c r="AS121" s="162" t="s">
        <v>87</v>
      </c>
      <c r="AT121" s="162" t="s">
        <v>87</v>
      </c>
      <c r="AU121" s="198" t="s">
        <v>87</v>
      </c>
      <c r="AV121" s="198" t="s">
        <v>87</v>
      </c>
      <c r="AW121" s="198" t="s">
        <v>87</v>
      </c>
      <c r="AX121" s="198" t="s">
        <v>87</v>
      </c>
      <c r="AY121" s="162" t="s">
        <v>87</v>
      </c>
      <c r="AZ121" s="198" t="s">
        <v>87</v>
      </c>
      <c r="BA121" s="198" t="s">
        <v>87</v>
      </c>
      <c r="BB121" s="385" t="s">
        <v>87</v>
      </c>
      <c r="BC121" s="385" t="s">
        <v>87</v>
      </c>
      <c r="BD121" s="385" t="s">
        <v>87</v>
      </c>
      <c r="BE121" s="308" t="s">
        <v>87</v>
      </c>
      <c r="BF121" s="198" t="s">
        <v>87</v>
      </c>
    </row>
    <row r="122" spans="1:143" s="34" customFormat="1" ht="42.75" customHeight="1">
      <c r="A122" s="142" t="s">
        <v>1233</v>
      </c>
      <c r="B122" s="560" t="s">
        <v>1170</v>
      </c>
      <c r="C122" s="560" t="s">
        <v>1171</v>
      </c>
      <c r="D122" s="150" t="s">
        <v>1234</v>
      </c>
      <c r="E122" s="150" t="s">
        <v>1235</v>
      </c>
      <c r="F122" s="145">
        <v>0.91</v>
      </c>
      <c r="G122" s="145" t="s">
        <v>1236</v>
      </c>
      <c r="H122" s="145" t="s">
        <v>1237</v>
      </c>
      <c r="I122" s="145" t="s">
        <v>82</v>
      </c>
      <c r="J122" s="145" t="s">
        <v>1238</v>
      </c>
      <c r="K122" s="146" t="s">
        <v>1239</v>
      </c>
      <c r="L122" s="145" t="s">
        <v>1240</v>
      </c>
      <c r="M122" s="147">
        <v>42917</v>
      </c>
      <c r="N122" s="147">
        <v>43464</v>
      </c>
      <c r="O122" s="150" t="s">
        <v>1241</v>
      </c>
      <c r="P122" s="150" t="s">
        <v>1241</v>
      </c>
      <c r="Q122" s="145" t="s">
        <v>87</v>
      </c>
      <c r="R122" s="145">
        <v>1</v>
      </c>
      <c r="S122" s="145" t="s">
        <v>87</v>
      </c>
      <c r="T122" s="145" t="s">
        <v>87</v>
      </c>
      <c r="U122" s="145" t="s">
        <v>87</v>
      </c>
      <c r="V122" s="145" t="s">
        <v>87</v>
      </c>
      <c r="W122" s="145">
        <v>1</v>
      </c>
      <c r="X122" s="148">
        <v>1</v>
      </c>
      <c r="Y122" s="384" t="s">
        <v>87</v>
      </c>
      <c r="Z122" s="384" t="s">
        <v>87</v>
      </c>
      <c r="AA122" s="384" t="s">
        <v>87</v>
      </c>
      <c r="AB122" s="384" t="s">
        <v>87</v>
      </c>
      <c r="AC122" s="144" t="s">
        <v>1242</v>
      </c>
      <c r="AD122" s="144" t="s">
        <v>1243</v>
      </c>
      <c r="AE122" s="144"/>
      <c r="AF122" s="145">
        <v>990</v>
      </c>
      <c r="AG122" s="561" t="s">
        <v>1244</v>
      </c>
      <c r="AH122" s="561" t="s">
        <v>1245</v>
      </c>
      <c r="AI122" s="52">
        <v>4350695760</v>
      </c>
      <c r="AJ122" s="145" t="s">
        <v>87</v>
      </c>
      <c r="AK122" s="145" t="s">
        <v>87</v>
      </c>
      <c r="AL122" s="162" t="s">
        <v>87</v>
      </c>
      <c r="AM122" s="152">
        <v>0</v>
      </c>
      <c r="AN122" s="162" t="s">
        <v>87</v>
      </c>
      <c r="AO122" s="162" t="s">
        <v>87</v>
      </c>
      <c r="AP122" s="162" t="s">
        <v>87</v>
      </c>
      <c r="AQ122" s="162" t="s">
        <v>87</v>
      </c>
      <c r="AR122" s="162" t="s">
        <v>87</v>
      </c>
      <c r="AS122" s="162" t="s">
        <v>87</v>
      </c>
      <c r="AT122" s="162" t="s">
        <v>87</v>
      </c>
      <c r="AU122" s="198" t="s">
        <v>87</v>
      </c>
      <c r="AV122" s="198" t="s">
        <v>87</v>
      </c>
      <c r="AW122" s="198" t="s">
        <v>87</v>
      </c>
      <c r="AX122" s="198" t="s">
        <v>87</v>
      </c>
      <c r="AY122" s="162" t="s">
        <v>87</v>
      </c>
      <c r="AZ122" s="198" t="s">
        <v>87</v>
      </c>
      <c r="BA122" s="198" t="s">
        <v>87</v>
      </c>
      <c r="BB122" s="385" t="s">
        <v>87</v>
      </c>
      <c r="BC122" s="385" t="s">
        <v>87</v>
      </c>
      <c r="BD122" s="385" t="s">
        <v>87</v>
      </c>
      <c r="BE122" s="308" t="s">
        <v>87</v>
      </c>
      <c r="BF122" s="198" t="s">
        <v>87</v>
      </c>
    </row>
    <row r="123" spans="1:143" s="34" customFormat="1" ht="60" customHeight="1">
      <c r="A123" s="142" t="s">
        <v>1246</v>
      </c>
      <c r="B123" s="509" t="s">
        <v>1170</v>
      </c>
      <c r="C123" s="201" t="s">
        <v>1171</v>
      </c>
      <c r="D123" s="201" t="s">
        <v>1172</v>
      </c>
      <c r="E123" s="221" t="s">
        <v>1247</v>
      </c>
      <c r="F123" s="162">
        <v>0.91</v>
      </c>
      <c r="G123" s="162" t="s">
        <v>229</v>
      </c>
      <c r="H123" s="221" t="s">
        <v>230</v>
      </c>
      <c r="I123" s="221" t="s">
        <v>82</v>
      </c>
      <c r="J123" s="221" t="s">
        <v>231</v>
      </c>
      <c r="K123" s="222" t="s">
        <v>232</v>
      </c>
      <c r="L123" s="221" t="s">
        <v>233</v>
      </c>
      <c r="M123" s="164">
        <v>42736</v>
      </c>
      <c r="N123" s="164">
        <v>43981</v>
      </c>
      <c r="O123" s="221" t="s">
        <v>1248</v>
      </c>
      <c r="P123" s="221" t="s">
        <v>1249</v>
      </c>
      <c r="Q123" s="166">
        <v>1</v>
      </c>
      <c r="R123" s="166">
        <v>1</v>
      </c>
      <c r="S123" s="166">
        <v>1</v>
      </c>
      <c r="T123" s="166">
        <v>1</v>
      </c>
      <c r="U123" s="162">
        <v>0</v>
      </c>
      <c r="V123" s="166">
        <v>0</v>
      </c>
      <c r="W123" s="166">
        <v>1</v>
      </c>
      <c r="X123" s="166">
        <v>1</v>
      </c>
      <c r="Y123" s="166">
        <v>1</v>
      </c>
      <c r="Z123" s="166">
        <v>1</v>
      </c>
      <c r="AA123" s="148">
        <v>0</v>
      </c>
      <c r="AB123" s="148">
        <v>0</v>
      </c>
      <c r="AC123" s="221" t="s">
        <v>1010</v>
      </c>
      <c r="AD123" s="221" t="s">
        <v>238</v>
      </c>
      <c r="AE123" s="162"/>
      <c r="AF123" s="162">
        <v>1109</v>
      </c>
      <c r="AG123" s="221" t="s">
        <v>1011</v>
      </c>
      <c r="AH123" s="221" t="s">
        <v>1012</v>
      </c>
      <c r="AI123" s="510">
        <v>2677643200</v>
      </c>
      <c r="AJ123" s="148">
        <v>0.5</v>
      </c>
      <c r="AK123" s="510">
        <v>2377643200</v>
      </c>
      <c r="AL123" s="511" t="s">
        <v>1250</v>
      </c>
      <c r="AM123" s="186">
        <v>1.4999999999999999E-2</v>
      </c>
      <c r="AN123" s="512">
        <v>44013</v>
      </c>
      <c r="AO123" s="512">
        <v>44196</v>
      </c>
      <c r="AP123" s="226" t="s">
        <v>1251</v>
      </c>
      <c r="AQ123" s="227" t="s">
        <v>1252</v>
      </c>
      <c r="AR123" s="209">
        <v>1</v>
      </c>
      <c r="AS123" s="209">
        <v>1</v>
      </c>
      <c r="AT123" s="197">
        <f>AS123/AR123</f>
        <v>1</v>
      </c>
      <c r="AU123" s="173" t="s">
        <v>1016</v>
      </c>
      <c r="AV123" s="173" t="s">
        <v>1017</v>
      </c>
      <c r="AW123" s="153" t="s">
        <v>1018</v>
      </c>
      <c r="AX123" s="201" t="s">
        <v>1019</v>
      </c>
      <c r="AY123" s="145">
        <v>7569</v>
      </c>
      <c r="AZ123" s="153" t="s">
        <v>1020</v>
      </c>
      <c r="BA123" s="173" t="s">
        <v>1021</v>
      </c>
      <c r="BB123" s="654">
        <v>300000000</v>
      </c>
      <c r="BC123" s="652">
        <v>0.08</v>
      </c>
      <c r="BD123" s="653" t="s">
        <v>87</v>
      </c>
      <c r="BE123" s="655" t="s">
        <v>1253</v>
      </c>
      <c r="BF123" s="650" t="s">
        <v>1023</v>
      </c>
    </row>
    <row r="124" spans="1:143" s="34" customFormat="1" ht="42.75" customHeight="1">
      <c r="A124" s="142" t="s">
        <v>1254</v>
      </c>
      <c r="B124" s="143" t="s">
        <v>1170</v>
      </c>
      <c r="C124" s="144" t="s">
        <v>1255</v>
      </c>
      <c r="D124" s="144" t="s">
        <v>1256</v>
      </c>
      <c r="E124" s="161" t="s">
        <v>1257</v>
      </c>
      <c r="F124" s="162">
        <v>0.91</v>
      </c>
      <c r="G124" s="162" t="s">
        <v>1236</v>
      </c>
      <c r="H124" s="162" t="s">
        <v>1237</v>
      </c>
      <c r="I124" s="162" t="s">
        <v>82</v>
      </c>
      <c r="J124" s="345" t="s">
        <v>1258</v>
      </c>
      <c r="K124" s="345" t="s">
        <v>1259</v>
      </c>
      <c r="L124" s="449" t="s">
        <v>1260</v>
      </c>
      <c r="M124" s="164">
        <v>42736</v>
      </c>
      <c r="N124" s="164">
        <v>44195</v>
      </c>
      <c r="O124" s="161" t="s">
        <v>1261</v>
      </c>
      <c r="P124" s="161" t="s">
        <v>1261</v>
      </c>
      <c r="Q124" s="162">
        <v>1</v>
      </c>
      <c r="R124" s="162">
        <v>1</v>
      </c>
      <c r="S124" s="162">
        <v>1</v>
      </c>
      <c r="T124" s="162">
        <v>1</v>
      </c>
      <c r="U124" s="162">
        <v>1</v>
      </c>
      <c r="V124" s="166">
        <v>1</v>
      </c>
      <c r="W124" s="162">
        <v>1</v>
      </c>
      <c r="X124" s="166">
        <v>1</v>
      </c>
      <c r="Y124" s="533">
        <v>1</v>
      </c>
      <c r="Z124" s="166">
        <v>1</v>
      </c>
      <c r="AA124" s="534">
        <v>1</v>
      </c>
      <c r="AB124" s="183">
        <v>1</v>
      </c>
      <c r="AC124" s="161" t="s">
        <v>1262</v>
      </c>
      <c r="AD124" s="162"/>
      <c r="AE124" s="162"/>
      <c r="AF124" s="162" t="s">
        <v>93</v>
      </c>
      <c r="AG124" s="161" t="s">
        <v>1263</v>
      </c>
      <c r="AH124" s="162" t="s">
        <v>93</v>
      </c>
      <c r="AI124" s="162" t="s">
        <v>93</v>
      </c>
      <c r="AJ124" s="162" t="s">
        <v>93</v>
      </c>
      <c r="AK124" s="162" t="s">
        <v>87</v>
      </c>
      <c r="AL124" s="162" t="s">
        <v>87</v>
      </c>
      <c r="AM124" s="152">
        <v>0</v>
      </c>
      <c r="AN124" s="162" t="s">
        <v>87</v>
      </c>
      <c r="AO124" s="162" t="s">
        <v>87</v>
      </c>
      <c r="AP124" s="162" t="s">
        <v>87</v>
      </c>
      <c r="AQ124" s="162" t="s">
        <v>87</v>
      </c>
      <c r="AR124" s="162" t="s">
        <v>87</v>
      </c>
      <c r="AS124" s="162" t="s">
        <v>87</v>
      </c>
      <c r="AT124" s="162" t="s">
        <v>87</v>
      </c>
      <c r="AU124" s="198" t="s">
        <v>87</v>
      </c>
      <c r="AV124" s="198" t="s">
        <v>87</v>
      </c>
      <c r="AW124" s="198" t="s">
        <v>87</v>
      </c>
      <c r="AX124" s="198" t="s">
        <v>87</v>
      </c>
      <c r="AY124" s="162" t="s">
        <v>87</v>
      </c>
      <c r="AZ124" s="198" t="s">
        <v>87</v>
      </c>
      <c r="BA124" s="198" t="s">
        <v>87</v>
      </c>
      <c r="BB124" s="385" t="s">
        <v>87</v>
      </c>
      <c r="BC124" s="385" t="s">
        <v>87</v>
      </c>
      <c r="BD124" s="385" t="s">
        <v>87</v>
      </c>
      <c r="BE124" s="308" t="s">
        <v>87</v>
      </c>
      <c r="BF124" s="198" t="s">
        <v>87</v>
      </c>
    </row>
    <row r="125" spans="1:143" s="34" customFormat="1" ht="60" customHeight="1">
      <c r="A125" s="142" t="s">
        <v>1264</v>
      </c>
      <c r="B125" s="143" t="s">
        <v>1170</v>
      </c>
      <c r="C125" s="144" t="s">
        <v>1265</v>
      </c>
      <c r="D125" s="144" t="s">
        <v>1266</v>
      </c>
      <c r="E125" s="562" t="s">
        <v>1267</v>
      </c>
      <c r="F125" s="162">
        <v>0.91</v>
      </c>
      <c r="G125" s="162" t="s">
        <v>1268</v>
      </c>
      <c r="H125" s="162" t="s">
        <v>1269</v>
      </c>
      <c r="I125" s="162" t="s">
        <v>82</v>
      </c>
      <c r="J125" s="162" t="s">
        <v>1270</v>
      </c>
      <c r="K125" s="162">
        <v>3115340849</v>
      </c>
      <c r="L125" s="163" t="s">
        <v>1271</v>
      </c>
      <c r="M125" s="164">
        <v>42736</v>
      </c>
      <c r="N125" s="164">
        <v>43981</v>
      </c>
      <c r="O125" s="563" t="s">
        <v>1272</v>
      </c>
      <c r="P125" s="161" t="s">
        <v>1273</v>
      </c>
      <c r="Q125" s="166">
        <v>1</v>
      </c>
      <c r="R125" s="166">
        <v>1</v>
      </c>
      <c r="S125" s="166">
        <v>1</v>
      </c>
      <c r="T125" s="166">
        <v>1</v>
      </c>
      <c r="U125" s="166">
        <v>1</v>
      </c>
      <c r="V125" s="166">
        <v>1</v>
      </c>
      <c r="W125" s="166">
        <v>1</v>
      </c>
      <c r="X125" s="166">
        <v>1</v>
      </c>
      <c r="Y125" s="166">
        <v>1</v>
      </c>
      <c r="Z125" s="166">
        <v>1</v>
      </c>
      <c r="AA125" s="166">
        <v>1</v>
      </c>
      <c r="AB125" s="166">
        <v>1</v>
      </c>
      <c r="AC125" s="161" t="s">
        <v>1274</v>
      </c>
      <c r="AD125" s="161" t="s">
        <v>1275</v>
      </c>
      <c r="AE125" s="161"/>
      <c r="AF125" s="162">
        <v>1059</v>
      </c>
      <c r="AG125" s="162" t="s">
        <v>1276</v>
      </c>
      <c r="AH125" s="165" t="s">
        <v>1277</v>
      </c>
      <c r="AI125" s="62">
        <v>22329801000</v>
      </c>
      <c r="AJ125" s="564" t="s">
        <v>87</v>
      </c>
      <c r="AK125" s="564" t="s">
        <v>87</v>
      </c>
      <c r="AL125" s="198" t="s">
        <v>1267</v>
      </c>
      <c r="AM125" s="186">
        <v>1.4999999999999999E-2</v>
      </c>
      <c r="AN125" s="225">
        <v>44013</v>
      </c>
      <c r="AO125" s="225">
        <v>44196</v>
      </c>
      <c r="AP125" s="308" t="s">
        <v>1278</v>
      </c>
      <c r="AQ125" s="153" t="s">
        <v>1279</v>
      </c>
      <c r="AR125" s="228">
        <v>1</v>
      </c>
      <c r="AS125" s="379">
        <v>1</v>
      </c>
      <c r="AT125" s="197">
        <f>AS125/AR125</f>
        <v>1</v>
      </c>
      <c r="AU125" s="153" t="s">
        <v>1280</v>
      </c>
      <c r="AV125" s="153" t="s">
        <v>1281</v>
      </c>
      <c r="AW125" s="153" t="s">
        <v>1282</v>
      </c>
      <c r="AX125" s="198" t="s">
        <v>1283</v>
      </c>
      <c r="AY125" s="329">
        <v>7782</v>
      </c>
      <c r="AZ125" s="153" t="s">
        <v>1284</v>
      </c>
      <c r="BA125" s="153" t="s">
        <v>1285</v>
      </c>
      <c r="BB125" s="565">
        <v>343506000000</v>
      </c>
      <c r="BC125" s="313" t="s">
        <v>87</v>
      </c>
      <c r="BD125" s="663" t="s">
        <v>87</v>
      </c>
      <c r="BE125" s="664" t="s">
        <v>1286</v>
      </c>
      <c r="BF125" s="259" t="s">
        <v>1771</v>
      </c>
    </row>
    <row r="126" spans="1:143" s="34" customFormat="1" ht="60" customHeight="1">
      <c r="A126" s="142" t="s">
        <v>1287</v>
      </c>
      <c r="B126" s="143" t="s">
        <v>1170</v>
      </c>
      <c r="C126" s="144" t="s">
        <v>1265</v>
      </c>
      <c r="D126" s="144" t="s">
        <v>1266</v>
      </c>
      <c r="E126" s="161" t="s">
        <v>1288</v>
      </c>
      <c r="F126" s="162">
        <v>0.91</v>
      </c>
      <c r="G126" s="162" t="s">
        <v>1268</v>
      </c>
      <c r="H126" s="162" t="s">
        <v>1269</v>
      </c>
      <c r="I126" s="162" t="s">
        <v>82</v>
      </c>
      <c r="J126" s="162" t="s">
        <v>1270</v>
      </c>
      <c r="K126" s="162">
        <v>3115340849</v>
      </c>
      <c r="L126" s="163" t="s">
        <v>1271</v>
      </c>
      <c r="M126" s="164">
        <v>42736</v>
      </c>
      <c r="N126" s="164">
        <v>43981</v>
      </c>
      <c r="O126" s="161" t="s">
        <v>1289</v>
      </c>
      <c r="P126" s="161" t="s">
        <v>1289</v>
      </c>
      <c r="Q126" s="162">
        <v>1</v>
      </c>
      <c r="R126" s="162">
        <v>1</v>
      </c>
      <c r="S126" s="162">
        <v>1</v>
      </c>
      <c r="T126" s="162">
        <v>1</v>
      </c>
      <c r="U126" s="162">
        <v>1</v>
      </c>
      <c r="V126" s="166">
        <v>1</v>
      </c>
      <c r="W126" s="533">
        <v>1</v>
      </c>
      <c r="X126" s="166">
        <v>1</v>
      </c>
      <c r="Y126" s="165">
        <v>1</v>
      </c>
      <c r="Z126" s="166">
        <v>1</v>
      </c>
      <c r="AA126" s="162">
        <v>1</v>
      </c>
      <c r="AB126" s="166">
        <v>1</v>
      </c>
      <c r="AC126" s="161" t="s">
        <v>1274</v>
      </c>
      <c r="AD126" s="161" t="s">
        <v>1275</v>
      </c>
      <c r="AE126" s="161"/>
      <c r="AF126" s="162">
        <v>1059</v>
      </c>
      <c r="AG126" s="162" t="s">
        <v>1276</v>
      </c>
      <c r="AH126" s="165" t="s">
        <v>1277</v>
      </c>
      <c r="AI126" s="62">
        <v>22329801000</v>
      </c>
      <c r="AJ126" s="162" t="s">
        <v>337</v>
      </c>
      <c r="AK126" s="162" t="s">
        <v>337</v>
      </c>
      <c r="AL126" s="198" t="s">
        <v>1290</v>
      </c>
      <c r="AM126" s="186">
        <v>1.4999999999999999E-2</v>
      </c>
      <c r="AN126" s="225">
        <v>44013</v>
      </c>
      <c r="AO126" s="225">
        <v>44196</v>
      </c>
      <c r="AP126" s="308" t="s">
        <v>1291</v>
      </c>
      <c r="AQ126" s="198" t="s">
        <v>1292</v>
      </c>
      <c r="AR126" s="566">
        <v>1</v>
      </c>
      <c r="AS126" s="567">
        <v>1</v>
      </c>
      <c r="AT126" s="197">
        <f>AS126/AR126</f>
        <v>1</v>
      </c>
      <c r="AU126" s="153" t="s">
        <v>1280</v>
      </c>
      <c r="AV126" s="153" t="s">
        <v>1281</v>
      </c>
      <c r="AW126" s="153" t="s">
        <v>1282</v>
      </c>
      <c r="AX126" s="198" t="s">
        <v>1283</v>
      </c>
      <c r="AY126" s="329">
        <v>7782</v>
      </c>
      <c r="AZ126" s="153" t="s">
        <v>1284</v>
      </c>
      <c r="BA126" s="153" t="s">
        <v>1285</v>
      </c>
      <c r="BB126" s="565">
        <v>343506000000</v>
      </c>
      <c r="BC126" s="313" t="s">
        <v>87</v>
      </c>
      <c r="BD126" s="663" t="s">
        <v>87</v>
      </c>
      <c r="BE126" s="665" t="s">
        <v>1293</v>
      </c>
      <c r="BF126" s="259" t="s">
        <v>1771</v>
      </c>
    </row>
    <row r="127" spans="1:143" s="34" customFormat="1" ht="42.75" customHeight="1">
      <c r="A127" s="142" t="s">
        <v>1294</v>
      </c>
      <c r="B127" s="143" t="s">
        <v>1170</v>
      </c>
      <c r="C127" s="144" t="s">
        <v>1265</v>
      </c>
      <c r="D127" s="144" t="s">
        <v>1295</v>
      </c>
      <c r="E127" s="165" t="s">
        <v>1296</v>
      </c>
      <c r="F127" s="162">
        <v>0.91</v>
      </c>
      <c r="G127" s="162" t="s">
        <v>1268</v>
      </c>
      <c r="H127" s="162" t="s">
        <v>1297</v>
      </c>
      <c r="I127" s="162" t="s">
        <v>82</v>
      </c>
      <c r="J127" s="364" t="s">
        <v>1298</v>
      </c>
      <c r="K127" s="364" t="s">
        <v>1299</v>
      </c>
      <c r="L127" s="220" t="s">
        <v>1300</v>
      </c>
      <c r="M127" s="164">
        <v>42948</v>
      </c>
      <c r="N127" s="164">
        <v>44196</v>
      </c>
      <c r="O127" s="165" t="s">
        <v>1301</v>
      </c>
      <c r="P127" s="165" t="s">
        <v>1302</v>
      </c>
      <c r="Q127" s="162">
        <v>2</v>
      </c>
      <c r="R127" s="162">
        <v>4</v>
      </c>
      <c r="S127" s="162">
        <v>4</v>
      </c>
      <c r="T127" s="162">
        <v>2</v>
      </c>
      <c r="U127" s="162">
        <v>2</v>
      </c>
      <c r="V127" s="166">
        <v>1</v>
      </c>
      <c r="W127" s="568">
        <v>10</v>
      </c>
      <c r="X127" s="569">
        <v>2.5</v>
      </c>
      <c r="Y127" s="568">
        <v>12</v>
      </c>
      <c r="Z127" s="569">
        <v>3</v>
      </c>
      <c r="AA127" s="145">
        <v>1</v>
      </c>
      <c r="AB127" s="148">
        <v>0.5</v>
      </c>
      <c r="AC127" s="161" t="s">
        <v>963</v>
      </c>
      <c r="AD127" s="161" t="s">
        <v>1303</v>
      </c>
      <c r="AE127" s="161"/>
      <c r="AF127" s="162">
        <v>71</v>
      </c>
      <c r="AG127" s="308" t="s">
        <v>1304</v>
      </c>
      <c r="AH127" s="221" t="s">
        <v>1305</v>
      </c>
      <c r="AI127" s="62">
        <v>112050000</v>
      </c>
      <c r="AJ127" s="570">
        <v>0.17</v>
      </c>
      <c r="AK127" s="492">
        <v>56025000</v>
      </c>
      <c r="AL127" s="162" t="s">
        <v>87</v>
      </c>
      <c r="AM127" s="152">
        <v>0</v>
      </c>
      <c r="AN127" s="162" t="s">
        <v>87</v>
      </c>
      <c r="AO127" s="162" t="s">
        <v>87</v>
      </c>
      <c r="AP127" s="162" t="s">
        <v>87</v>
      </c>
      <c r="AQ127" s="162" t="s">
        <v>87</v>
      </c>
      <c r="AR127" s="162" t="s">
        <v>87</v>
      </c>
      <c r="AS127" s="162" t="s">
        <v>87</v>
      </c>
      <c r="AT127" s="162" t="s">
        <v>87</v>
      </c>
      <c r="AU127" s="198" t="s">
        <v>87</v>
      </c>
      <c r="AV127" s="198" t="s">
        <v>87</v>
      </c>
      <c r="AW127" s="198" t="s">
        <v>87</v>
      </c>
      <c r="AX127" s="198" t="s">
        <v>87</v>
      </c>
      <c r="AY127" s="162" t="s">
        <v>87</v>
      </c>
      <c r="AZ127" s="198" t="s">
        <v>87</v>
      </c>
      <c r="BA127" s="198" t="s">
        <v>87</v>
      </c>
      <c r="BB127" s="385" t="s">
        <v>87</v>
      </c>
      <c r="BC127" s="385" t="s">
        <v>87</v>
      </c>
      <c r="BD127" s="385" t="s">
        <v>87</v>
      </c>
      <c r="BE127" s="308" t="s">
        <v>87</v>
      </c>
      <c r="BF127" s="198" t="s">
        <v>87</v>
      </c>
    </row>
    <row r="128" spans="1:143" s="34" customFormat="1" ht="42.75" customHeight="1">
      <c r="A128" s="142" t="s">
        <v>1306</v>
      </c>
      <c r="B128" s="143" t="s">
        <v>1170</v>
      </c>
      <c r="C128" s="144" t="s">
        <v>1265</v>
      </c>
      <c r="D128" s="144" t="s">
        <v>1295</v>
      </c>
      <c r="E128" s="165" t="s">
        <v>1307</v>
      </c>
      <c r="F128" s="162">
        <v>0.91</v>
      </c>
      <c r="G128" s="162" t="s">
        <v>1268</v>
      </c>
      <c r="H128" s="162" t="s">
        <v>1297</v>
      </c>
      <c r="I128" s="162" t="s">
        <v>82</v>
      </c>
      <c r="J128" s="364" t="s">
        <v>1298</v>
      </c>
      <c r="K128" s="364" t="s">
        <v>1299</v>
      </c>
      <c r="L128" s="220" t="s">
        <v>1300</v>
      </c>
      <c r="M128" s="164">
        <v>42946</v>
      </c>
      <c r="N128" s="164">
        <v>44196</v>
      </c>
      <c r="O128" s="165" t="s">
        <v>1308</v>
      </c>
      <c r="P128" s="165" t="s">
        <v>1309</v>
      </c>
      <c r="Q128" s="166">
        <v>1</v>
      </c>
      <c r="R128" s="166">
        <v>1</v>
      </c>
      <c r="S128" s="166">
        <v>1</v>
      </c>
      <c r="T128" s="166">
        <v>1</v>
      </c>
      <c r="U128" s="166">
        <v>1</v>
      </c>
      <c r="V128" s="166">
        <v>1</v>
      </c>
      <c r="W128" s="166">
        <v>1</v>
      </c>
      <c r="X128" s="166">
        <v>1</v>
      </c>
      <c r="Y128" s="166">
        <v>1</v>
      </c>
      <c r="Z128" s="166">
        <v>1</v>
      </c>
      <c r="AA128" s="148">
        <v>0</v>
      </c>
      <c r="AB128" s="148">
        <v>0</v>
      </c>
      <c r="AC128" s="161" t="s">
        <v>1310</v>
      </c>
      <c r="AD128" s="161" t="s">
        <v>1275</v>
      </c>
      <c r="AE128" s="161"/>
      <c r="AF128" s="162">
        <v>71</v>
      </c>
      <c r="AG128" s="308" t="s">
        <v>1304</v>
      </c>
      <c r="AH128" s="221" t="s">
        <v>1311</v>
      </c>
      <c r="AI128" s="62">
        <v>450000000</v>
      </c>
      <c r="AJ128" s="571" t="s">
        <v>1312</v>
      </c>
      <c r="AK128" s="62">
        <v>10350000</v>
      </c>
      <c r="AL128" s="162" t="s">
        <v>87</v>
      </c>
      <c r="AM128" s="152">
        <v>0</v>
      </c>
      <c r="AN128" s="162" t="s">
        <v>87</v>
      </c>
      <c r="AO128" s="162" t="s">
        <v>87</v>
      </c>
      <c r="AP128" s="162" t="s">
        <v>87</v>
      </c>
      <c r="AQ128" s="162" t="s">
        <v>87</v>
      </c>
      <c r="AR128" s="162" t="s">
        <v>87</v>
      </c>
      <c r="AS128" s="162" t="s">
        <v>87</v>
      </c>
      <c r="AT128" s="162" t="s">
        <v>87</v>
      </c>
      <c r="AU128" s="198" t="s">
        <v>87</v>
      </c>
      <c r="AV128" s="198" t="s">
        <v>87</v>
      </c>
      <c r="AW128" s="198" t="s">
        <v>87</v>
      </c>
      <c r="AX128" s="198" t="s">
        <v>87</v>
      </c>
      <c r="AY128" s="162" t="s">
        <v>87</v>
      </c>
      <c r="AZ128" s="198" t="s">
        <v>87</v>
      </c>
      <c r="BA128" s="198" t="s">
        <v>87</v>
      </c>
      <c r="BB128" s="385" t="s">
        <v>87</v>
      </c>
      <c r="BC128" s="385" t="s">
        <v>87</v>
      </c>
      <c r="BD128" s="385" t="s">
        <v>87</v>
      </c>
      <c r="BE128" s="308" t="s">
        <v>87</v>
      </c>
      <c r="BF128" s="198" t="s">
        <v>87</v>
      </c>
    </row>
    <row r="129" spans="1:143" s="34" customFormat="1" ht="42.75" customHeight="1">
      <c r="A129" s="572" t="s">
        <v>1313</v>
      </c>
      <c r="B129" s="143" t="s">
        <v>1170</v>
      </c>
      <c r="C129" s="144" t="s">
        <v>1265</v>
      </c>
      <c r="D129" s="144" t="s">
        <v>1295</v>
      </c>
      <c r="E129" s="562" t="s">
        <v>1314</v>
      </c>
      <c r="F129" s="564">
        <v>0.91</v>
      </c>
      <c r="G129" s="564" t="s">
        <v>229</v>
      </c>
      <c r="H129" s="564" t="s">
        <v>455</v>
      </c>
      <c r="I129" s="564" t="s">
        <v>82</v>
      </c>
      <c r="J129" s="220" t="s">
        <v>456</v>
      </c>
      <c r="K129" s="220" t="s">
        <v>457</v>
      </c>
      <c r="L129" s="363" t="s">
        <v>458</v>
      </c>
      <c r="M129" s="573">
        <v>42736</v>
      </c>
      <c r="N129" s="573">
        <v>43981</v>
      </c>
      <c r="O129" s="562" t="s">
        <v>1315</v>
      </c>
      <c r="P129" s="562" t="s">
        <v>1316</v>
      </c>
      <c r="Q129" s="456">
        <v>1</v>
      </c>
      <c r="R129" s="456">
        <v>1</v>
      </c>
      <c r="S129" s="456">
        <v>1</v>
      </c>
      <c r="T129" s="456">
        <v>1</v>
      </c>
      <c r="U129" s="456">
        <v>1</v>
      </c>
      <c r="V129" s="456">
        <v>1</v>
      </c>
      <c r="W129" s="456">
        <v>1</v>
      </c>
      <c r="X129" s="456">
        <v>1</v>
      </c>
      <c r="Y129" s="574">
        <v>0.75729999999999997</v>
      </c>
      <c r="Z129" s="574">
        <v>0.75729999999999997</v>
      </c>
      <c r="AA129" s="183">
        <v>1</v>
      </c>
      <c r="AB129" s="183">
        <v>1</v>
      </c>
      <c r="AC129" s="562" t="s">
        <v>237</v>
      </c>
      <c r="AD129" s="562" t="s">
        <v>1317</v>
      </c>
      <c r="AE129" s="562"/>
      <c r="AF129" s="564">
        <v>417</v>
      </c>
      <c r="AG129" s="562" t="s">
        <v>1318</v>
      </c>
      <c r="AH129" s="563" t="s">
        <v>1319</v>
      </c>
      <c r="AI129" s="83">
        <v>5476000000</v>
      </c>
      <c r="AJ129" s="145" t="s">
        <v>87</v>
      </c>
      <c r="AK129" s="83">
        <v>3976000</v>
      </c>
      <c r="AL129" s="575" t="s">
        <v>87</v>
      </c>
      <c r="AM129" s="152">
        <v>0</v>
      </c>
      <c r="AN129" s="575" t="s">
        <v>87</v>
      </c>
      <c r="AO129" s="575" t="s">
        <v>87</v>
      </c>
      <c r="AP129" s="575" t="s">
        <v>87</v>
      </c>
      <c r="AQ129" s="575" t="s">
        <v>87</v>
      </c>
      <c r="AR129" s="575" t="s">
        <v>87</v>
      </c>
      <c r="AS129" s="575" t="s">
        <v>87</v>
      </c>
      <c r="AT129" s="575" t="s">
        <v>87</v>
      </c>
      <c r="AU129" s="576" t="s">
        <v>87</v>
      </c>
      <c r="AV129" s="576" t="s">
        <v>87</v>
      </c>
      <c r="AW129" s="576" t="s">
        <v>87</v>
      </c>
      <c r="AX129" s="576" t="s">
        <v>87</v>
      </c>
      <c r="AY129" s="575" t="s">
        <v>87</v>
      </c>
      <c r="AZ129" s="576" t="s">
        <v>87</v>
      </c>
      <c r="BA129" s="576" t="s">
        <v>87</v>
      </c>
      <c r="BB129" s="577" t="s">
        <v>87</v>
      </c>
      <c r="BC129" s="577" t="s">
        <v>87</v>
      </c>
      <c r="BD129" s="577" t="s">
        <v>87</v>
      </c>
      <c r="BE129" s="578" t="s">
        <v>87</v>
      </c>
      <c r="BF129" s="254" t="s">
        <v>464</v>
      </c>
    </row>
    <row r="130" spans="1:143" s="81" customFormat="1" ht="60" customHeight="1">
      <c r="A130" s="159" t="s">
        <v>1320</v>
      </c>
      <c r="B130" s="160" t="s">
        <v>763</v>
      </c>
      <c r="C130" s="161" t="s">
        <v>789</v>
      </c>
      <c r="D130" s="215" t="s">
        <v>1321</v>
      </c>
      <c r="E130" s="561" t="s">
        <v>87</v>
      </c>
      <c r="F130" s="561" t="s">
        <v>87</v>
      </c>
      <c r="G130" s="342" t="s">
        <v>767</v>
      </c>
      <c r="H130" s="342" t="s">
        <v>768</v>
      </c>
      <c r="I130" s="342" t="s">
        <v>82</v>
      </c>
      <c r="J130" s="342" t="s">
        <v>769</v>
      </c>
      <c r="K130" s="386" t="s">
        <v>770</v>
      </c>
      <c r="L130" s="145">
        <v>3167443045</v>
      </c>
      <c r="M130" s="561" t="s">
        <v>87</v>
      </c>
      <c r="N130" s="561" t="s">
        <v>87</v>
      </c>
      <c r="O130" s="561" t="s">
        <v>87</v>
      </c>
      <c r="P130" s="561" t="s">
        <v>87</v>
      </c>
      <c r="Q130" s="561" t="s">
        <v>87</v>
      </c>
      <c r="R130" s="561" t="s">
        <v>87</v>
      </c>
      <c r="S130" s="561" t="s">
        <v>87</v>
      </c>
      <c r="T130" s="561" t="s">
        <v>87</v>
      </c>
      <c r="U130" s="561" t="s">
        <v>87</v>
      </c>
      <c r="V130" s="561" t="s">
        <v>87</v>
      </c>
      <c r="W130" s="561" t="s">
        <v>87</v>
      </c>
      <c r="X130" s="561" t="s">
        <v>87</v>
      </c>
      <c r="Y130" s="561" t="s">
        <v>87</v>
      </c>
      <c r="Z130" s="561" t="s">
        <v>87</v>
      </c>
      <c r="AA130" s="561" t="s">
        <v>87</v>
      </c>
      <c r="AB130" s="561" t="s">
        <v>87</v>
      </c>
      <c r="AC130" s="561" t="s">
        <v>87</v>
      </c>
      <c r="AD130" s="561" t="s">
        <v>87</v>
      </c>
      <c r="AE130" s="561" t="s">
        <v>87</v>
      </c>
      <c r="AF130" s="561" t="s">
        <v>87</v>
      </c>
      <c r="AG130" s="561" t="s">
        <v>87</v>
      </c>
      <c r="AH130" s="561" t="s">
        <v>87</v>
      </c>
      <c r="AI130" s="561" t="s">
        <v>87</v>
      </c>
      <c r="AJ130" s="561" t="s">
        <v>87</v>
      </c>
      <c r="AK130" s="561" t="s">
        <v>87</v>
      </c>
      <c r="AL130" s="254" t="s">
        <v>1322</v>
      </c>
      <c r="AM130" s="152">
        <v>0.02</v>
      </c>
      <c r="AN130" s="275">
        <v>44136</v>
      </c>
      <c r="AO130" s="275">
        <v>44196</v>
      </c>
      <c r="AP130" s="378" t="s">
        <v>1323</v>
      </c>
      <c r="AQ130" s="203" t="s">
        <v>1324</v>
      </c>
      <c r="AR130" s="378">
        <v>0.1</v>
      </c>
      <c r="AS130" s="327">
        <v>0.1</v>
      </c>
      <c r="AT130" s="197">
        <f>AS130/AR130</f>
        <v>1</v>
      </c>
      <c r="AU130" s="153" t="s">
        <v>245</v>
      </c>
      <c r="AV130" s="153" t="s">
        <v>812</v>
      </c>
      <c r="AW130" s="153" t="s">
        <v>862</v>
      </c>
      <c r="AX130" s="150" t="s">
        <v>1325</v>
      </c>
      <c r="AY130" s="318">
        <v>7829</v>
      </c>
      <c r="AZ130" s="254" t="s">
        <v>1326</v>
      </c>
      <c r="BA130" s="254" t="s">
        <v>1327</v>
      </c>
      <c r="BB130" s="565">
        <v>4940395116</v>
      </c>
      <c r="BC130" s="320" t="s">
        <v>784</v>
      </c>
      <c r="BD130" s="347" t="s">
        <v>785</v>
      </c>
      <c r="BE130" s="465" t="s">
        <v>1328</v>
      </c>
      <c r="BF130" s="466" t="s">
        <v>828</v>
      </c>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8"/>
      <c r="CM130" s="158"/>
      <c r="CN130" s="158"/>
      <c r="CO130" s="158"/>
      <c r="CP130" s="158"/>
      <c r="CQ130" s="158"/>
      <c r="CR130" s="158"/>
      <c r="CS130" s="158"/>
      <c r="CT130" s="158"/>
      <c r="CU130" s="158"/>
      <c r="CV130" s="158"/>
      <c r="CW130" s="158"/>
      <c r="CX130" s="158"/>
      <c r="CY130" s="158"/>
      <c r="CZ130" s="158"/>
      <c r="DA130" s="158"/>
      <c r="DB130" s="158"/>
      <c r="DC130" s="158"/>
      <c r="DD130" s="158"/>
      <c r="DE130" s="158"/>
      <c r="DF130" s="158"/>
      <c r="DG130" s="158"/>
      <c r="DH130" s="158"/>
      <c r="DI130" s="158"/>
      <c r="DJ130" s="158"/>
      <c r="DK130" s="158"/>
      <c r="DL130" s="158"/>
      <c r="DM130" s="158"/>
      <c r="DN130" s="158"/>
      <c r="DO130" s="158"/>
      <c r="DP130" s="158"/>
      <c r="DQ130" s="158"/>
      <c r="DR130" s="158"/>
      <c r="DS130" s="158"/>
      <c r="DT130" s="158"/>
      <c r="DU130" s="158"/>
      <c r="DV130" s="158"/>
      <c r="DW130" s="158"/>
      <c r="DX130" s="158"/>
      <c r="DY130" s="158"/>
      <c r="DZ130" s="158"/>
      <c r="EA130" s="158"/>
      <c r="EB130" s="158"/>
      <c r="EC130" s="158"/>
      <c r="ED130" s="158"/>
      <c r="EE130" s="158"/>
      <c r="EF130" s="158"/>
      <c r="EG130" s="158"/>
      <c r="EH130" s="158"/>
      <c r="EI130" s="158"/>
      <c r="EJ130" s="158"/>
      <c r="EK130" s="158"/>
      <c r="EL130" s="158"/>
      <c r="EM130" s="158"/>
    </row>
    <row r="131" spans="1:143" s="81" customFormat="1" ht="60" customHeight="1">
      <c r="A131" s="159" t="s">
        <v>1329</v>
      </c>
      <c r="B131" s="160" t="s">
        <v>763</v>
      </c>
      <c r="C131" s="161" t="s">
        <v>868</v>
      </c>
      <c r="D131" s="161" t="s">
        <v>869</v>
      </c>
      <c r="E131" s="561" t="s">
        <v>87</v>
      </c>
      <c r="F131" s="561" t="s">
        <v>87</v>
      </c>
      <c r="G131" s="342" t="s">
        <v>767</v>
      </c>
      <c r="H131" s="342" t="s">
        <v>768</v>
      </c>
      <c r="I131" s="342" t="s">
        <v>82</v>
      </c>
      <c r="J131" s="342" t="s">
        <v>769</v>
      </c>
      <c r="K131" s="386" t="s">
        <v>770</v>
      </c>
      <c r="L131" s="145">
        <v>3167443045</v>
      </c>
      <c r="M131" s="561" t="s">
        <v>87</v>
      </c>
      <c r="N131" s="561" t="s">
        <v>87</v>
      </c>
      <c r="O131" s="561" t="s">
        <v>87</v>
      </c>
      <c r="P131" s="561" t="s">
        <v>87</v>
      </c>
      <c r="Q131" s="561" t="s">
        <v>87</v>
      </c>
      <c r="R131" s="561" t="s">
        <v>87</v>
      </c>
      <c r="S131" s="561" t="s">
        <v>87</v>
      </c>
      <c r="T131" s="561" t="s">
        <v>87</v>
      </c>
      <c r="U131" s="561" t="s">
        <v>87</v>
      </c>
      <c r="V131" s="561" t="s">
        <v>87</v>
      </c>
      <c r="W131" s="561" t="s">
        <v>87</v>
      </c>
      <c r="X131" s="561" t="s">
        <v>87</v>
      </c>
      <c r="Y131" s="561" t="s">
        <v>87</v>
      </c>
      <c r="Z131" s="561" t="s">
        <v>87</v>
      </c>
      <c r="AA131" s="561" t="s">
        <v>87</v>
      </c>
      <c r="AB131" s="561" t="s">
        <v>87</v>
      </c>
      <c r="AC131" s="561" t="s">
        <v>87</v>
      </c>
      <c r="AD131" s="561" t="s">
        <v>87</v>
      </c>
      <c r="AE131" s="561" t="s">
        <v>87</v>
      </c>
      <c r="AF131" s="561" t="s">
        <v>87</v>
      </c>
      <c r="AG131" s="561" t="s">
        <v>87</v>
      </c>
      <c r="AH131" s="561" t="s">
        <v>87</v>
      </c>
      <c r="AI131" s="561" t="s">
        <v>87</v>
      </c>
      <c r="AJ131" s="561" t="s">
        <v>87</v>
      </c>
      <c r="AK131" s="561" t="s">
        <v>87</v>
      </c>
      <c r="AL131" s="254" t="s">
        <v>1330</v>
      </c>
      <c r="AM131" s="152">
        <v>0.02</v>
      </c>
      <c r="AN131" s="275">
        <v>44136</v>
      </c>
      <c r="AO131" s="275">
        <v>44196</v>
      </c>
      <c r="AP131" s="378" t="s">
        <v>1331</v>
      </c>
      <c r="AQ131" s="463" t="s">
        <v>1332</v>
      </c>
      <c r="AR131" s="378">
        <v>0.1</v>
      </c>
      <c r="AS131" s="327">
        <v>0.1</v>
      </c>
      <c r="AT131" s="197">
        <f>AS131/AR131</f>
        <v>1</v>
      </c>
      <c r="AU131" s="153" t="s">
        <v>245</v>
      </c>
      <c r="AV131" s="153" t="s">
        <v>812</v>
      </c>
      <c r="AW131" s="153" t="s">
        <v>862</v>
      </c>
      <c r="AX131" s="150" t="s">
        <v>1325</v>
      </c>
      <c r="AY131" s="318">
        <v>7829</v>
      </c>
      <c r="AZ131" s="254" t="s">
        <v>1326</v>
      </c>
      <c r="BA131" s="254" t="s">
        <v>1327</v>
      </c>
      <c r="BB131" s="565">
        <v>4940395116</v>
      </c>
      <c r="BC131" s="320" t="s">
        <v>784</v>
      </c>
      <c r="BD131" s="347" t="s">
        <v>785</v>
      </c>
      <c r="BE131" s="465" t="s">
        <v>1333</v>
      </c>
      <c r="BF131" s="466" t="s">
        <v>828</v>
      </c>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8"/>
      <c r="DJ131" s="158"/>
      <c r="DK131" s="158"/>
      <c r="DL131" s="158"/>
      <c r="DM131" s="158"/>
      <c r="DN131" s="158"/>
      <c r="DO131" s="158"/>
      <c r="DP131" s="158"/>
      <c r="DQ131" s="158"/>
      <c r="DR131" s="158"/>
      <c r="DS131" s="158"/>
      <c r="DT131" s="158"/>
      <c r="DU131" s="158"/>
      <c r="DV131" s="158"/>
      <c r="DW131" s="158"/>
      <c r="DX131" s="158"/>
      <c r="DY131" s="158"/>
      <c r="DZ131" s="158"/>
      <c r="EA131" s="158"/>
      <c r="EB131" s="158"/>
      <c r="EC131" s="158"/>
      <c r="ED131" s="158"/>
      <c r="EE131" s="158"/>
      <c r="EF131" s="158"/>
      <c r="EG131" s="158"/>
      <c r="EH131" s="158"/>
      <c r="EI131" s="158"/>
      <c r="EJ131" s="158"/>
      <c r="EK131" s="158"/>
      <c r="EL131" s="158"/>
      <c r="EM131" s="158"/>
    </row>
    <row r="132" spans="1:143" s="65" customFormat="1" ht="60" customHeight="1">
      <c r="A132" s="159" t="s">
        <v>1795</v>
      </c>
      <c r="B132" s="143" t="s">
        <v>76</v>
      </c>
      <c r="C132" s="144" t="s">
        <v>611</v>
      </c>
      <c r="D132" s="215" t="s">
        <v>1321</v>
      </c>
      <c r="E132" s="561" t="s">
        <v>87</v>
      </c>
      <c r="F132" s="561" t="s">
        <v>87</v>
      </c>
      <c r="G132" s="162" t="s">
        <v>98</v>
      </c>
      <c r="H132" s="162" t="s">
        <v>702</v>
      </c>
      <c r="I132" s="162" t="s">
        <v>82</v>
      </c>
      <c r="J132" s="145" t="s">
        <v>703</v>
      </c>
      <c r="K132" s="145">
        <v>3115464700</v>
      </c>
      <c r="L132" s="449" t="s">
        <v>704</v>
      </c>
      <c r="M132" s="561" t="s">
        <v>87</v>
      </c>
      <c r="N132" s="561" t="s">
        <v>87</v>
      </c>
      <c r="O132" s="561" t="s">
        <v>87</v>
      </c>
      <c r="P132" s="561" t="s">
        <v>87</v>
      </c>
      <c r="Q132" s="561" t="s">
        <v>87</v>
      </c>
      <c r="R132" s="561" t="s">
        <v>87</v>
      </c>
      <c r="S132" s="561" t="s">
        <v>87</v>
      </c>
      <c r="T132" s="561" t="s">
        <v>87</v>
      </c>
      <c r="U132" s="561" t="s">
        <v>87</v>
      </c>
      <c r="V132" s="561" t="s">
        <v>87</v>
      </c>
      <c r="W132" s="561" t="s">
        <v>87</v>
      </c>
      <c r="X132" s="561" t="s">
        <v>87</v>
      </c>
      <c r="Y132" s="561" t="s">
        <v>87</v>
      </c>
      <c r="Z132" s="561" t="s">
        <v>87</v>
      </c>
      <c r="AA132" s="561" t="s">
        <v>87</v>
      </c>
      <c r="AB132" s="561" t="s">
        <v>87</v>
      </c>
      <c r="AC132" s="561" t="s">
        <v>87</v>
      </c>
      <c r="AD132" s="561" t="s">
        <v>87</v>
      </c>
      <c r="AE132" s="561" t="s">
        <v>87</v>
      </c>
      <c r="AF132" s="561" t="s">
        <v>87</v>
      </c>
      <c r="AG132" s="561" t="s">
        <v>87</v>
      </c>
      <c r="AH132" s="561" t="s">
        <v>87</v>
      </c>
      <c r="AI132" s="561" t="s">
        <v>87</v>
      </c>
      <c r="AJ132" s="561" t="s">
        <v>87</v>
      </c>
      <c r="AK132" s="561" t="s">
        <v>87</v>
      </c>
      <c r="AL132" s="579" t="s">
        <v>1335</v>
      </c>
      <c r="AM132" s="152">
        <v>0.02</v>
      </c>
      <c r="AN132" s="147">
        <v>44013</v>
      </c>
      <c r="AO132" s="147">
        <v>44196</v>
      </c>
      <c r="AP132" s="145" t="s">
        <v>1336</v>
      </c>
      <c r="AQ132" s="153" t="s">
        <v>1337</v>
      </c>
      <c r="AR132" s="283">
        <v>1</v>
      </c>
      <c r="AS132" s="580">
        <v>1</v>
      </c>
      <c r="AT132" s="197">
        <f>AS132/AR132</f>
        <v>1</v>
      </c>
      <c r="AU132" s="153" t="s">
        <v>245</v>
      </c>
      <c r="AV132" s="153" t="s">
        <v>714</v>
      </c>
      <c r="AW132" s="153" t="s">
        <v>114</v>
      </c>
      <c r="AX132" s="150" t="s">
        <v>715</v>
      </c>
      <c r="AY132" s="329">
        <v>7720</v>
      </c>
      <c r="AZ132" s="153" t="s">
        <v>716</v>
      </c>
      <c r="BA132" s="153" t="s">
        <v>1338</v>
      </c>
      <c r="BB132" s="581">
        <v>1099726000</v>
      </c>
      <c r="BC132" s="582">
        <v>1</v>
      </c>
      <c r="BD132" s="666">
        <v>881146965</v>
      </c>
      <c r="BE132" s="329" t="s">
        <v>193</v>
      </c>
      <c r="BF132" s="455" t="s">
        <v>728</v>
      </c>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c r="EF132" s="158"/>
      <c r="EG132" s="158"/>
      <c r="EH132" s="158"/>
      <c r="EI132" s="158"/>
      <c r="EJ132" s="158"/>
      <c r="EK132" s="158"/>
      <c r="EL132" s="158"/>
      <c r="EM132" s="158"/>
    </row>
    <row r="133" spans="1:143" s="81" customFormat="1" ht="60" customHeight="1">
      <c r="A133" s="159" t="s">
        <v>1334</v>
      </c>
      <c r="B133" s="160" t="s">
        <v>763</v>
      </c>
      <c r="C133" s="333" t="s">
        <v>802</v>
      </c>
      <c r="D133" s="254" t="s">
        <v>834</v>
      </c>
      <c r="E133" s="256" t="s">
        <v>1330</v>
      </c>
      <c r="F133" s="561" t="s">
        <v>87</v>
      </c>
      <c r="G133" s="342" t="s">
        <v>767</v>
      </c>
      <c r="H133" s="342" t="s">
        <v>768</v>
      </c>
      <c r="I133" s="342" t="s">
        <v>82</v>
      </c>
      <c r="J133" s="342" t="s">
        <v>769</v>
      </c>
      <c r="K133" s="460" t="s">
        <v>770</v>
      </c>
      <c r="L133" s="145">
        <v>3167443045</v>
      </c>
      <c r="M133" s="561" t="s">
        <v>87</v>
      </c>
      <c r="N133" s="561" t="s">
        <v>87</v>
      </c>
      <c r="O133" s="561" t="s">
        <v>87</v>
      </c>
      <c r="P133" s="561" t="s">
        <v>87</v>
      </c>
      <c r="Q133" s="561" t="s">
        <v>87</v>
      </c>
      <c r="R133" s="561" t="s">
        <v>87</v>
      </c>
      <c r="S133" s="561" t="s">
        <v>87</v>
      </c>
      <c r="T133" s="561" t="s">
        <v>87</v>
      </c>
      <c r="U133" s="561" t="s">
        <v>87</v>
      </c>
      <c r="V133" s="561" t="s">
        <v>87</v>
      </c>
      <c r="W133" s="561" t="s">
        <v>87</v>
      </c>
      <c r="X133" s="561" t="s">
        <v>87</v>
      </c>
      <c r="Y133" s="561" t="s">
        <v>87</v>
      </c>
      <c r="Z133" s="561" t="s">
        <v>87</v>
      </c>
      <c r="AA133" s="561" t="s">
        <v>87</v>
      </c>
      <c r="AB133" s="561" t="s">
        <v>87</v>
      </c>
      <c r="AC133" s="561" t="s">
        <v>87</v>
      </c>
      <c r="AD133" s="561" t="s">
        <v>87</v>
      </c>
      <c r="AE133" s="561" t="s">
        <v>87</v>
      </c>
      <c r="AF133" s="561" t="s">
        <v>87</v>
      </c>
      <c r="AG133" s="561" t="s">
        <v>87</v>
      </c>
      <c r="AH133" s="561" t="s">
        <v>87</v>
      </c>
      <c r="AI133" s="561" t="s">
        <v>87</v>
      </c>
      <c r="AJ133" s="561" t="s">
        <v>87</v>
      </c>
      <c r="AK133" s="561" t="s">
        <v>87</v>
      </c>
      <c r="AL133" s="254" t="s">
        <v>1340</v>
      </c>
      <c r="AM133" s="186">
        <v>0.02</v>
      </c>
      <c r="AN133" s="275">
        <v>44136</v>
      </c>
      <c r="AO133" s="275">
        <v>44196</v>
      </c>
      <c r="AP133" s="378" t="s">
        <v>1341</v>
      </c>
      <c r="AQ133" s="463" t="s">
        <v>1342</v>
      </c>
      <c r="AR133" s="148">
        <v>0.1</v>
      </c>
      <c r="AS133" s="327">
        <v>0.1</v>
      </c>
      <c r="AT133" s="197">
        <f>AS133/AR133</f>
        <v>1</v>
      </c>
      <c r="AU133" s="153" t="s">
        <v>245</v>
      </c>
      <c r="AV133" s="153" t="s">
        <v>812</v>
      </c>
      <c r="AW133" s="153" t="s">
        <v>1343</v>
      </c>
      <c r="AX133" s="153" t="s">
        <v>1344</v>
      </c>
      <c r="AY133" s="318">
        <v>7830</v>
      </c>
      <c r="AZ133" s="319" t="s">
        <v>864</v>
      </c>
      <c r="BA133" s="254" t="s">
        <v>1344</v>
      </c>
      <c r="BB133" s="581">
        <v>10820901205</v>
      </c>
      <c r="BC133" s="320" t="s">
        <v>784</v>
      </c>
      <c r="BD133" s="347" t="s">
        <v>785</v>
      </c>
      <c r="BE133" s="465" t="s">
        <v>1345</v>
      </c>
      <c r="BF133" s="466" t="s">
        <v>828</v>
      </c>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c r="EF133" s="158"/>
      <c r="EG133" s="158"/>
      <c r="EH133" s="158"/>
      <c r="EI133" s="158"/>
      <c r="EJ133" s="158"/>
      <c r="EK133" s="158"/>
      <c r="EL133" s="158"/>
      <c r="EM133" s="158"/>
    </row>
    <row r="134" spans="1:143" s="65" customFormat="1" ht="60" customHeight="1">
      <c r="A134" s="159" t="s">
        <v>1339</v>
      </c>
      <c r="B134" s="160" t="s">
        <v>763</v>
      </c>
      <c r="C134" s="161" t="s">
        <v>868</v>
      </c>
      <c r="D134" s="161" t="s">
        <v>869</v>
      </c>
      <c r="E134" s="561" t="s">
        <v>87</v>
      </c>
      <c r="F134" s="561" t="s">
        <v>87</v>
      </c>
      <c r="G134" s="162" t="s">
        <v>80</v>
      </c>
      <c r="H134" s="162" t="s">
        <v>81</v>
      </c>
      <c r="I134" s="162" t="s">
        <v>82</v>
      </c>
      <c r="J134" s="162" t="s">
        <v>83</v>
      </c>
      <c r="K134" s="162">
        <v>3203285629</v>
      </c>
      <c r="L134" s="163" t="s">
        <v>1346</v>
      </c>
      <c r="M134" s="561" t="s">
        <v>87</v>
      </c>
      <c r="N134" s="561" t="s">
        <v>87</v>
      </c>
      <c r="O134" s="561" t="s">
        <v>87</v>
      </c>
      <c r="P134" s="561" t="s">
        <v>87</v>
      </c>
      <c r="Q134" s="561" t="s">
        <v>87</v>
      </c>
      <c r="R134" s="561" t="s">
        <v>87</v>
      </c>
      <c r="S134" s="561" t="s">
        <v>87</v>
      </c>
      <c r="T134" s="561" t="s">
        <v>87</v>
      </c>
      <c r="U134" s="561" t="s">
        <v>87</v>
      </c>
      <c r="V134" s="561" t="s">
        <v>87</v>
      </c>
      <c r="W134" s="561" t="s">
        <v>87</v>
      </c>
      <c r="X134" s="561" t="s">
        <v>87</v>
      </c>
      <c r="Y134" s="561" t="s">
        <v>87</v>
      </c>
      <c r="Z134" s="561" t="s">
        <v>87</v>
      </c>
      <c r="AA134" s="561" t="s">
        <v>87</v>
      </c>
      <c r="AB134" s="561" t="s">
        <v>87</v>
      </c>
      <c r="AC134" s="561" t="s">
        <v>87</v>
      </c>
      <c r="AD134" s="561" t="s">
        <v>87</v>
      </c>
      <c r="AE134" s="561" t="s">
        <v>87</v>
      </c>
      <c r="AF134" s="561" t="s">
        <v>87</v>
      </c>
      <c r="AG134" s="561" t="s">
        <v>87</v>
      </c>
      <c r="AH134" s="561" t="s">
        <v>87</v>
      </c>
      <c r="AI134" s="561" t="s">
        <v>87</v>
      </c>
      <c r="AJ134" s="561" t="s">
        <v>87</v>
      </c>
      <c r="AK134" s="561" t="s">
        <v>87</v>
      </c>
      <c r="AL134" s="432" t="s">
        <v>1347</v>
      </c>
      <c r="AM134" s="152">
        <v>0.02</v>
      </c>
      <c r="AN134" s="170">
        <v>43983</v>
      </c>
      <c r="AO134" s="170">
        <v>44196</v>
      </c>
      <c r="AP134" s="179" t="s">
        <v>1348</v>
      </c>
      <c r="AQ134" s="203" t="s">
        <v>1349</v>
      </c>
      <c r="AR134" s="283">
        <v>0.15</v>
      </c>
      <c r="AS134" s="379">
        <v>0.3</v>
      </c>
      <c r="AT134" s="197">
        <f>AS134/AR134</f>
        <v>2</v>
      </c>
      <c r="AU134" s="173" t="s">
        <v>1350</v>
      </c>
      <c r="AV134" s="173" t="s">
        <v>1351</v>
      </c>
      <c r="AW134" s="173" t="s">
        <v>1352</v>
      </c>
      <c r="AX134" s="173" t="s">
        <v>1353</v>
      </c>
      <c r="AY134" s="179">
        <v>7671</v>
      </c>
      <c r="AZ134" s="153" t="s">
        <v>1354</v>
      </c>
      <c r="BA134" s="128" t="s">
        <v>1355</v>
      </c>
      <c r="BB134" s="230">
        <v>1369527601</v>
      </c>
      <c r="BC134" s="231" t="s">
        <v>87</v>
      </c>
      <c r="BD134" s="623">
        <v>152000000</v>
      </c>
      <c r="BE134" s="345" t="s">
        <v>193</v>
      </c>
      <c r="BF134" s="259" t="s">
        <v>1356</v>
      </c>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158"/>
      <c r="CT134" s="158"/>
      <c r="CU134" s="158"/>
      <c r="CV134" s="158"/>
      <c r="CW134" s="158"/>
      <c r="CX134" s="158"/>
      <c r="CY134" s="158"/>
      <c r="CZ134" s="158"/>
      <c r="DA134" s="158"/>
      <c r="DB134" s="158"/>
      <c r="DC134" s="158"/>
      <c r="DD134" s="158"/>
      <c r="DE134" s="158"/>
      <c r="DF134" s="158"/>
      <c r="DG134" s="158"/>
      <c r="DH134" s="158"/>
      <c r="DI134" s="158"/>
      <c r="DJ134" s="158"/>
      <c r="DK134" s="158"/>
      <c r="DL134" s="158"/>
      <c r="DM134" s="158"/>
      <c r="DN134" s="158"/>
      <c r="DO134" s="158"/>
      <c r="DP134" s="158"/>
      <c r="DQ134" s="158"/>
      <c r="DR134" s="158"/>
      <c r="DS134" s="158"/>
      <c r="DT134" s="158"/>
      <c r="DU134" s="158"/>
      <c r="DV134" s="158"/>
      <c r="DW134" s="158"/>
      <c r="DX134" s="158"/>
      <c r="DY134" s="158"/>
      <c r="DZ134" s="158"/>
      <c r="EA134" s="158"/>
      <c r="EB134" s="158"/>
      <c r="EC134" s="158"/>
      <c r="ED134" s="158"/>
      <c r="EE134" s="158"/>
      <c r="EF134" s="158"/>
      <c r="EG134" s="158"/>
      <c r="EH134" s="158"/>
      <c r="EI134" s="158"/>
      <c r="EJ134" s="158"/>
      <c r="EK134" s="158"/>
      <c r="EL134" s="158"/>
      <c r="EM134" s="158"/>
    </row>
    <row r="135" spans="1:143" s="34" customFormat="1">
      <c r="A135" s="142"/>
      <c r="B135" s="101"/>
      <c r="C135" s="101"/>
      <c r="D135" s="101"/>
      <c r="E135" s="36"/>
      <c r="F135" s="36"/>
      <c r="G135" s="36"/>
      <c r="H135" s="36"/>
      <c r="I135" s="36"/>
      <c r="J135" s="36"/>
      <c r="K135" s="37"/>
      <c r="L135" s="37"/>
      <c r="M135" s="38"/>
      <c r="N135" s="38"/>
      <c r="O135" s="36"/>
      <c r="P135" s="36"/>
      <c r="Q135" s="36"/>
      <c r="R135" s="36"/>
      <c r="S135" s="36"/>
      <c r="T135" s="36"/>
      <c r="U135" s="39"/>
      <c r="V135" s="39"/>
      <c r="W135" s="37"/>
      <c r="X135" s="37"/>
      <c r="Y135" s="36"/>
      <c r="Z135" s="36"/>
      <c r="AA135" s="36"/>
      <c r="AB135" s="36"/>
      <c r="AC135" s="36"/>
      <c r="AD135" s="36"/>
      <c r="AE135" s="36"/>
      <c r="AF135" s="36"/>
      <c r="AG135" s="36"/>
      <c r="AH135" s="36"/>
      <c r="AI135" s="36"/>
      <c r="AJ135" s="36"/>
      <c r="AK135" s="36"/>
      <c r="AL135" s="99"/>
      <c r="AM135" s="120"/>
      <c r="AN135" s="90"/>
      <c r="AO135" s="90"/>
      <c r="AP135" s="127"/>
      <c r="AQ135" s="105"/>
      <c r="AR135" s="90"/>
      <c r="AS135" s="90"/>
      <c r="AT135" s="132"/>
      <c r="AU135" s="105"/>
      <c r="AV135" s="105"/>
      <c r="AW135" s="105"/>
      <c r="AX135" s="105"/>
      <c r="AY135" s="90"/>
      <c r="AZ135" s="105"/>
      <c r="BA135" s="105"/>
      <c r="BB135" s="107"/>
      <c r="BC135" s="107"/>
      <c r="BD135" s="107"/>
      <c r="BE135" s="105"/>
      <c r="BF135" s="105"/>
    </row>
    <row r="136" spans="1:143" s="34" customFormat="1">
      <c r="A136" s="142"/>
      <c r="B136" s="101"/>
      <c r="C136" s="101"/>
      <c r="D136" s="101"/>
      <c r="E136" s="36"/>
      <c r="F136" s="36"/>
      <c r="G136" s="36"/>
      <c r="H136" s="36"/>
      <c r="I136" s="36"/>
      <c r="J136" s="36"/>
      <c r="K136" s="37"/>
      <c r="L136" s="37"/>
      <c r="M136" s="38"/>
      <c r="N136" s="38"/>
      <c r="O136" s="36"/>
      <c r="P136" s="36"/>
      <c r="Q136" s="36"/>
      <c r="R136" s="36"/>
      <c r="S136" s="36"/>
      <c r="T136" s="36"/>
      <c r="U136" s="39"/>
      <c r="V136" s="39"/>
      <c r="W136" s="37"/>
      <c r="X136" s="37"/>
      <c r="Y136" s="36"/>
      <c r="Z136" s="36"/>
      <c r="AA136" s="36"/>
      <c r="AB136" s="36"/>
      <c r="AC136" s="36"/>
      <c r="AD136" s="36"/>
      <c r="AE136" s="36"/>
      <c r="AF136" s="36"/>
      <c r="AG136" s="36"/>
      <c r="AH136" s="36"/>
      <c r="AI136" s="36"/>
      <c r="AJ136" s="36"/>
      <c r="AK136" s="36"/>
      <c r="AL136" s="99"/>
      <c r="AM136" s="121"/>
      <c r="AN136" s="90"/>
      <c r="AO136" s="90"/>
      <c r="AP136" s="127"/>
      <c r="AQ136" s="105"/>
      <c r="AR136" s="90"/>
      <c r="AS136" s="90"/>
      <c r="AT136" s="132"/>
      <c r="AU136" s="105"/>
      <c r="AV136" s="105"/>
      <c r="AW136" s="105"/>
      <c r="AX136" s="105"/>
      <c r="AY136" s="90"/>
      <c r="AZ136" s="105"/>
      <c r="BA136" s="105"/>
      <c r="BB136" s="107"/>
      <c r="BC136" s="107"/>
      <c r="BD136" s="107"/>
      <c r="BE136" s="105"/>
      <c r="BF136" s="105"/>
    </row>
    <row r="137" spans="1:143" s="34" customFormat="1">
      <c r="A137" s="142"/>
      <c r="B137" s="101"/>
      <c r="C137" s="101"/>
      <c r="D137" s="101"/>
      <c r="E137" s="36"/>
      <c r="F137" s="36"/>
      <c r="G137" s="36"/>
      <c r="H137" s="36"/>
      <c r="I137" s="36"/>
      <c r="J137" s="36"/>
      <c r="K137" s="37"/>
      <c r="L137" s="37"/>
      <c r="M137" s="38"/>
      <c r="N137" s="38"/>
      <c r="O137" s="36"/>
      <c r="P137" s="36"/>
      <c r="Q137" s="36"/>
      <c r="R137" s="36"/>
      <c r="S137" s="36"/>
      <c r="T137" s="36"/>
      <c r="U137" s="39"/>
      <c r="V137" s="39"/>
      <c r="W137" s="37"/>
      <c r="X137" s="37"/>
      <c r="Y137" s="36"/>
      <c r="Z137" s="36"/>
      <c r="AA137" s="36"/>
      <c r="AB137" s="36"/>
      <c r="AC137" s="36"/>
      <c r="AD137" s="36"/>
      <c r="AE137" s="36"/>
      <c r="AF137" s="36"/>
      <c r="AG137" s="36"/>
      <c r="AH137" s="36"/>
      <c r="AI137" s="36"/>
      <c r="AJ137" s="36"/>
      <c r="AK137" s="36"/>
      <c r="AL137" s="99"/>
      <c r="AM137" s="121"/>
      <c r="AN137" s="90"/>
      <c r="AO137" s="90"/>
      <c r="AP137" s="127"/>
      <c r="AQ137" s="105"/>
      <c r="AR137" s="90"/>
      <c r="AS137" s="90"/>
      <c r="AT137" s="132"/>
      <c r="AU137" s="105"/>
      <c r="AV137" s="105"/>
      <c r="AW137" s="105"/>
      <c r="AX137" s="105"/>
      <c r="AY137" s="90"/>
      <c r="AZ137" s="105"/>
      <c r="BA137" s="105"/>
      <c r="BB137" s="107"/>
      <c r="BC137" s="107"/>
      <c r="BD137" s="131"/>
      <c r="BE137" s="105"/>
      <c r="BF137" s="105"/>
    </row>
    <row r="138" spans="1:143" s="34" customFormat="1">
      <c r="A138" s="142"/>
      <c r="B138" s="101"/>
      <c r="C138" s="101"/>
      <c r="D138" s="101"/>
      <c r="E138" s="36"/>
      <c r="F138" s="36"/>
      <c r="G138" s="36"/>
      <c r="H138" s="36"/>
      <c r="I138" s="36"/>
      <c r="J138" s="36"/>
      <c r="K138" s="37"/>
      <c r="L138" s="37"/>
      <c r="M138" s="38"/>
      <c r="N138" s="38"/>
      <c r="O138" s="36"/>
      <c r="P138" s="36"/>
      <c r="Q138" s="36"/>
      <c r="R138" s="36"/>
      <c r="S138" s="36"/>
      <c r="T138" s="36"/>
      <c r="U138" s="39"/>
      <c r="V138" s="39"/>
      <c r="W138" s="37"/>
      <c r="X138" s="37"/>
      <c r="Y138" s="36"/>
      <c r="Z138" s="36"/>
      <c r="AA138" s="36"/>
      <c r="AB138" s="36"/>
      <c r="AC138" s="36"/>
      <c r="AD138" s="36"/>
      <c r="AE138" s="36"/>
      <c r="AF138" s="36"/>
      <c r="AG138" s="36"/>
      <c r="AH138" s="36"/>
      <c r="AI138" s="36"/>
      <c r="AJ138" s="36"/>
      <c r="AK138" s="36"/>
      <c r="AL138" s="99"/>
      <c r="AM138" s="121"/>
      <c r="AN138" s="90"/>
      <c r="AO138" s="90"/>
      <c r="AP138" s="127"/>
      <c r="AQ138" s="105"/>
      <c r="AR138" s="90"/>
      <c r="AS138" s="90"/>
      <c r="AT138" s="132"/>
      <c r="AU138" s="105"/>
      <c r="AV138" s="105"/>
      <c r="AW138" s="105"/>
      <c r="AX138" s="105"/>
      <c r="AY138" s="90"/>
      <c r="AZ138" s="105"/>
      <c r="BA138" s="105"/>
      <c r="BB138" s="107"/>
      <c r="BC138" s="107"/>
      <c r="BD138" s="107"/>
      <c r="BE138" s="105"/>
      <c r="BF138" s="105"/>
    </row>
    <row r="139" spans="1:143" s="34" customFormat="1">
      <c r="A139" s="142"/>
      <c r="B139" s="101"/>
      <c r="C139" s="101"/>
      <c r="D139" s="101"/>
      <c r="E139" s="36"/>
      <c r="F139" s="36"/>
      <c r="G139" s="36"/>
      <c r="H139" s="36"/>
      <c r="I139" s="36"/>
      <c r="J139" s="36"/>
      <c r="K139" s="37"/>
      <c r="L139" s="37"/>
      <c r="M139" s="38"/>
      <c r="N139" s="38"/>
      <c r="O139" s="36"/>
      <c r="P139" s="36"/>
      <c r="Q139" s="36"/>
      <c r="R139" s="36"/>
      <c r="S139" s="36"/>
      <c r="T139" s="36"/>
      <c r="U139" s="39"/>
      <c r="V139" s="39"/>
      <c r="W139" s="37"/>
      <c r="X139" s="37"/>
      <c r="Y139" s="36"/>
      <c r="Z139" s="36"/>
      <c r="AA139" s="36"/>
      <c r="AB139" s="36"/>
      <c r="AC139" s="36"/>
      <c r="AD139" s="36"/>
      <c r="AE139" s="36"/>
      <c r="AF139" s="36"/>
      <c r="AG139" s="36"/>
      <c r="AH139" s="36"/>
      <c r="AI139" s="36"/>
      <c r="AJ139" s="36"/>
      <c r="AK139" s="36"/>
      <c r="AL139" s="99"/>
      <c r="AM139" s="121"/>
      <c r="AN139" s="90"/>
      <c r="AO139" s="90"/>
      <c r="AP139" s="127"/>
      <c r="AQ139" s="105"/>
      <c r="AR139" s="90"/>
      <c r="AS139" s="90"/>
      <c r="AT139" s="132"/>
      <c r="AU139" s="105"/>
      <c r="AV139" s="105"/>
      <c r="AW139" s="105"/>
      <c r="AX139" s="105"/>
      <c r="AY139" s="90"/>
      <c r="AZ139" s="105"/>
      <c r="BA139" s="105"/>
      <c r="BB139" s="107"/>
      <c r="BC139" s="107"/>
      <c r="BD139" s="107"/>
      <c r="BE139" s="105"/>
      <c r="BF139" s="105"/>
    </row>
    <row r="140" spans="1:143" s="34" customFormat="1">
      <c r="A140" s="142"/>
      <c r="B140" s="101"/>
      <c r="C140" s="101"/>
      <c r="D140" s="101"/>
      <c r="E140" s="36"/>
      <c r="F140" s="36"/>
      <c r="G140" s="36"/>
      <c r="H140" s="36"/>
      <c r="I140" s="36"/>
      <c r="J140" s="36"/>
      <c r="K140" s="37"/>
      <c r="L140" s="37"/>
      <c r="M140" s="38"/>
      <c r="N140" s="38"/>
      <c r="O140" s="36"/>
      <c r="P140" s="36"/>
      <c r="Q140" s="36"/>
      <c r="R140" s="36"/>
      <c r="S140" s="36"/>
      <c r="T140" s="36"/>
      <c r="U140" s="39"/>
      <c r="V140" s="39"/>
      <c r="W140" s="37"/>
      <c r="X140" s="37"/>
      <c r="Y140" s="36"/>
      <c r="Z140" s="36"/>
      <c r="AA140" s="36"/>
      <c r="AB140" s="36"/>
      <c r="AC140" s="36"/>
      <c r="AD140" s="36"/>
      <c r="AE140" s="36"/>
      <c r="AF140" s="36"/>
      <c r="AG140" s="36"/>
      <c r="AH140" s="36"/>
      <c r="AI140" s="36"/>
      <c r="AJ140" s="36"/>
      <c r="AK140" s="36"/>
      <c r="AL140" s="99"/>
      <c r="AM140" s="121"/>
      <c r="AN140" s="90"/>
      <c r="AO140" s="90"/>
      <c r="AP140" s="127"/>
      <c r="AQ140" s="105"/>
      <c r="AR140" s="90"/>
      <c r="AS140" s="90"/>
      <c r="AT140" s="132"/>
      <c r="AU140" s="105"/>
      <c r="AV140" s="105"/>
      <c r="AW140" s="105"/>
      <c r="AX140" s="105"/>
      <c r="AY140" s="90"/>
      <c r="AZ140" s="105"/>
      <c r="BA140" s="105"/>
      <c r="BB140" s="107"/>
      <c r="BC140" s="107"/>
      <c r="BD140" s="107"/>
      <c r="BE140" s="105"/>
      <c r="BF140" s="105"/>
    </row>
    <row r="141" spans="1:143" s="34" customFormat="1">
      <c r="A141" s="142"/>
      <c r="B141" s="101"/>
      <c r="C141" s="101"/>
      <c r="D141" s="101"/>
      <c r="E141" s="36"/>
      <c r="F141" s="36"/>
      <c r="G141" s="36"/>
      <c r="H141" s="36"/>
      <c r="I141" s="36"/>
      <c r="J141" s="36"/>
      <c r="K141" s="37"/>
      <c r="L141" s="37"/>
      <c r="M141" s="38"/>
      <c r="N141" s="38"/>
      <c r="O141" s="36"/>
      <c r="P141" s="36"/>
      <c r="Q141" s="36"/>
      <c r="R141" s="36"/>
      <c r="S141" s="36"/>
      <c r="T141" s="36"/>
      <c r="U141" s="39"/>
      <c r="V141" s="39"/>
      <c r="W141" s="37"/>
      <c r="X141" s="37"/>
      <c r="Y141" s="36"/>
      <c r="Z141" s="36"/>
      <c r="AA141" s="36"/>
      <c r="AB141" s="36"/>
      <c r="AC141" s="36"/>
      <c r="AD141" s="36"/>
      <c r="AE141" s="36"/>
      <c r="AF141" s="36"/>
      <c r="AG141" s="36"/>
      <c r="AH141" s="36"/>
      <c r="AI141" s="36"/>
      <c r="AJ141" s="36"/>
      <c r="AK141" s="36"/>
      <c r="AL141" s="99"/>
      <c r="AM141" s="121"/>
      <c r="AN141" s="90"/>
      <c r="AO141" s="90"/>
      <c r="AP141" s="127"/>
      <c r="AQ141" s="105"/>
      <c r="AR141" s="90"/>
      <c r="AS141" s="90"/>
      <c r="AT141" s="132"/>
      <c r="AU141" s="105"/>
      <c r="AV141" s="105"/>
      <c r="AW141" s="105"/>
      <c r="AX141" s="105"/>
      <c r="AY141" s="90"/>
      <c r="AZ141" s="105"/>
      <c r="BA141" s="105"/>
      <c r="BB141" s="107"/>
      <c r="BC141" s="107"/>
      <c r="BD141" s="107"/>
      <c r="BE141" s="105"/>
      <c r="BF141" s="105"/>
    </row>
    <row r="142" spans="1:143" s="34" customFormat="1">
      <c r="A142" s="142"/>
      <c r="B142" s="101"/>
      <c r="C142" s="101"/>
      <c r="D142" s="101"/>
      <c r="E142" s="36"/>
      <c r="F142" s="36"/>
      <c r="G142" s="36"/>
      <c r="H142" s="36"/>
      <c r="I142" s="36"/>
      <c r="J142" s="36"/>
      <c r="K142" s="37"/>
      <c r="L142" s="37"/>
      <c r="M142" s="38"/>
      <c r="N142" s="38"/>
      <c r="O142" s="36"/>
      <c r="P142" s="36"/>
      <c r="Q142" s="36"/>
      <c r="R142" s="36"/>
      <c r="S142" s="36"/>
      <c r="T142" s="36"/>
      <c r="U142" s="39"/>
      <c r="V142" s="39"/>
      <c r="W142" s="37"/>
      <c r="X142" s="37"/>
      <c r="Y142" s="36"/>
      <c r="Z142" s="36"/>
      <c r="AA142" s="36"/>
      <c r="AB142" s="36"/>
      <c r="AC142" s="36"/>
      <c r="AD142" s="36"/>
      <c r="AE142" s="36"/>
      <c r="AF142" s="36"/>
      <c r="AG142" s="36"/>
      <c r="AH142" s="36"/>
      <c r="AI142" s="36"/>
      <c r="AJ142" s="36"/>
      <c r="AK142" s="36"/>
      <c r="AL142" s="99"/>
      <c r="AM142" s="121"/>
      <c r="AN142" s="90"/>
      <c r="AO142" s="90"/>
      <c r="AP142" s="127"/>
      <c r="AQ142" s="105"/>
      <c r="AR142" s="90"/>
      <c r="AS142" s="90"/>
      <c r="AT142" s="132"/>
      <c r="AU142" s="105"/>
      <c r="AV142" s="105"/>
      <c r="AW142" s="105"/>
      <c r="AX142" s="105"/>
      <c r="AY142" s="90"/>
      <c r="AZ142" s="105"/>
      <c r="BA142" s="105"/>
      <c r="BB142" s="107"/>
      <c r="BC142" s="107"/>
      <c r="BD142" s="107"/>
      <c r="BE142" s="105"/>
      <c r="BF142" s="105"/>
    </row>
    <row r="143" spans="1:143">
      <c r="A143" s="136"/>
      <c r="B143" s="102"/>
      <c r="C143" s="102"/>
      <c r="D143" s="102"/>
      <c r="E143" s="29"/>
      <c r="F143" s="29"/>
      <c r="G143" s="29"/>
      <c r="H143" s="29"/>
      <c r="I143" s="29"/>
      <c r="J143" s="29"/>
      <c r="K143" s="30"/>
      <c r="L143" s="30"/>
      <c r="M143" s="31"/>
      <c r="N143" s="31"/>
      <c r="O143" s="29"/>
      <c r="P143" s="29"/>
      <c r="Q143" s="29"/>
      <c r="R143" s="29"/>
      <c r="S143" s="29"/>
      <c r="T143" s="29"/>
      <c r="U143" s="40"/>
      <c r="V143" s="40"/>
      <c r="W143" s="30"/>
      <c r="X143" s="30"/>
      <c r="Y143" s="29"/>
      <c r="Z143" s="29"/>
      <c r="AA143" s="29"/>
      <c r="AB143" s="29"/>
      <c r="AC143" s="29"/>
      <c r="AD143" s="29"/>
      <c r="AE143" s="29"/>
      <c r="AF143" s="29"/>
      <c r="AG143" s="29"/>
      <c r="AH143" s="29"/>
      <c r="AI143" s="29"/>
      <c r="AJ143" s="29"/>
      <c r="AK143" s="29"/>
      <c r="AM143" s="48"/>
      <c r="AT143" s="132"/>
    </row>
    <row r="144" spans="1:143">
      <c r="A144" s="136"/>
      <c r="B144" s="102"/>
      <c r="C144" s="102"/>
      <c r="D144" s="102"/>
      <c r="E144" s="29"/>
      <c r="F144" s="29"/>
      <c r="G144" s="29"/>
      <c r="H144" s="29"/>
      <c r="I144" s="29"/>
      <c r="J144" s="29"/>
      <c r="K144" s="30"/>
      <c r="L144" s="30"/>
      <c r="M144" s="31"/>
      <c r="N144" s="31"/>
      <c r="O144" s="29"/>
      <c r="P144" s="29"/>
      <c r="Q144" s="29"/>
      <c r="R144" s="29"/>
      <c r="S144" s="29"/>
      <c r="T144" s="29"/>
      <c r="U144" s="40"/>
      <c r="V144" s="40"/>
      <c r="W144" s="30"/>
      <c r="X144" s="30"/>
      <c r="Y144" s="29"/>
      <c r="Z144" s="29"/>
      <c r="AA144" s="29"/>
      <c r="AB144" s="29"/>
      <c r="AC144" s="29"/>
      <c r="AD144" s="29"/>
      <c r="AE144" s="29"/>
      <c r="AF144" s="29"/>
      <c r="AG144" s="29"/>
      <c r="AH144" s="29"/>
      <c r="AI144" s="29"/>
      <c r="AJ144" s="29"/>
      <c r="AK144" s="29"/>
      <c r="AM144" s="48"/>
      <c r="AT144" s="132"/>
    </row>
    <row r="145" spans="1:46">
      <c r="A145" s="136"/>
      <c r="B145" s="102"/>
      <c r="C145" s="102"/>
      <c r="D145" s="102"/>
      <c r="E145" s="29"/>
      <c r="F145" s="29"/>
      <c r="G145" s="29"/>
      <c r="H145" s="29"/>
      <c r="I145" s="29"/>
      <c r="J145" s="29"/>
      <c r="K145" s="30"/>
      <c r="L145" s="30"/>
      <c r="M145" s="31"/>
      <c r="N145" s="31"/>
      <c r="O145" s="29"/>
      <c r="P145" s="29"/>
      <c r="Q145" s="29"/>
      <c r="R145" s="29"/>
      <c r="S145" s="29"/>
      <c r="T145" s="29"/>
      <c r="U145" s="40"/>
      <c r="V145" s="40"/>
      <c r="W145" s="30"/>
      <c r="X145" s="30"/>
      <c r="Y145" s="29"/>
      <c r="Z145" s="29"/>
      <c r="AA145" s="29"/>
      <c r="AB145" s="29"/>
      <c r="AC145" s="29"/>
      <c r="AD145" s="29"/>
      <c r="AE145" s="29"/>
      <c r="AF145" s="29"/>
      <c r="AG145" s="29"/>
      <c r="AH145" s="29"/>
      <c r="AI145" s="29"/>
      <c r="AJ145" s="29"/>
      <c r="AK145" s="29"/>
      <c r="AM145" s="48"/>
      <c r="AT145" s="132"/>
    </row>
    <row r="146" spans="1:46">
      <c r="A146" s="136"/>
      <c r="B146" s="102"/>
      <c r="C146" s="102"/>
      <c r="D146" s="102"/>
      <c r="E146" s="29"/>
      <c r="F146" s="29"/>
      <c r="G146" s="29"/>
      <c r="H146" s="29"/>
      <c r="I146" s="29"/>
      <c r="J146" s="29"/>
      <c r="K146" s="30"/>
      <c r="L146" s="30"/>
      <c r="M146" s="31"/>
      <c r="N146" s="31"/>
      <c r="O146" s="29"/>
      <c r="P146" s="29"/>
      <c r="Q146" s="29"/>
      <c r="R146" s="29"/>
      <c r="S146" s="29"/>
      <c r="T146" s="29"/>
      <c r="U146" s="40"/>
      <c r="V146" s="40"/>
      <c r="W146" s="30"/>
      <c r="X146" s="30"/>
      <c r="Y146" s="29"/>
      <c r="Z146" s="29"/>
      <c r="AA146" s="29"/>
      <c r="AB146" s="29"/>
      <c r="AC146" s="29"/>
      <c r="AD146" s="29"/>
      <c r="AE146" s="29"/>
      <c r="AF146" s="29"/>
      <c r="AG146" s="29"/>
      <c r="AH146" s="29"/>
      <c r="AI146" s="29"/>
      <c r="AJ146" s="29"/>
      <c r="AK146" s="29"/>
      <c r="AM146" s="48"/>
      <c r="AT146" s="132"/>
    </row>
    <row r="147" spans="1:46">
      <c r="A147" s="136"/>
      <c r="B147" s="102"/>
      <c r="C147" s="102"/>
      <c r="D147" s="102"/>
      <c r="E147" s="29"/>
      <c r="F147" s="29"/>
      <c r="G147" s="29"/>
      <c r="H147" s="29"/>
      <c r="I147" s="29"/>
      <c r="J147" s="29"/>
      <c r="K147" s="30"/>
      <c r="L147" s="30"/>
      <c r="M147" s="31"/>
      <c r="N147" s="31"/>
      <c r="O147" s="29"/>
      <c r="P147" s="29"/>
      <c r="Q147" s="29"/>
      <c r="R147" s="29"/>
      <c r="S147" s="29"/>
      <c r="T147" s="29"/>
      <c r="U147" s="40"/>
      <c r="V147" s="40"/>
      <c r="W147" s="30"/>
      <c r="X147" s="30"/>
      <c r="Y147" s="29"/>
      <c r="Z147" s="29"/>
      <c r="AA147" s="29"/>
      <c r="AB147" s="29"/>
      <c r="AC147" s="29"/>
      <c r="AD147" s="29"/>
      <c r="AE147" s="29"/>
      <c r="AF147" s="29"/>
      <c r="AG147" s="29"/>
      <c r="AH147" s="29"/>
      <c r="AI147" s="29"/>
      <c r="AJ147" s="29"/>
      <c r="AK147" s="29"/>
      <c r="AM147" s="48"/>
      <c r="AT147" s="132"/>
    </row>
    <row r="148" spans="1:46">
      <c r="A148" s="136"/>
      <c r="B148" s="102"/>
      <c r="C148" s="102"/>
      <c r="D148" s="102"/>
      <c r="E148" s="29"/>
      <c r="F148" s="29"/>
      <c r="G148" s="29"/>
      <c r="H148" s="29"/>
      <c r="I148" s="29"/>
      <c r="J148" s="29"/>
      <c r="K148" s="30"/>
      <c r="L148" s="30"/>
      <c r="M148" s="31"/>
      <c r="N148" s="31"/>
      <c r="O148" s="29"/>
      <c r="P148" s="29"/>
      <c r="Q148" s="29"/>
      <c r="R148" s="29"/>
      <c r="S148" s="29"/>
      <c r="T148" s="29"/>
      <c r="U148" s="40"/>
      <c r="V148" s="40"/>
      <c r="W148" s="30"/>
      <c r="X148" s="30"/>
      <c r="Y148" s="29"/>
      <c r="Z148" s="29"/>
      <c r="AA148" s="29"/>
      <c r="AB148" s="29"/>
      <c r="AC148" s="29"/>
      <c r="AD148" s="29"/>
      <c r="AE148" s="29"/>
      <c r="AF148" s="29"/>
      <c r="AG148" s="29"/>
      <c r="AH148" s="29"/>
      <c r="AI148" s="29"/>
      <c r="AJ148" s="29"/>
      <c r="AK148" s="29"/>
      <c r="AM148" s="48"/>
      <c r="AT148" s="132"/>
    </row>
    <row r="149" spans="1:46">
      <c r="A149" s="136"/>
      <c r="B149" s="102"/>
      <c r="C149" s="102"/>
      <c r="D149" s="102"/>
      <c r="E149" s="29"/>
      <c r="F149" s="29"/>
      <c r="G149" s="29"/>
      <c r="H149" s="29"/>
      <c r="I149" s="29"/>
      <c r="J149" s="29"/>
      <c r="K149" s="30"/>
      <c r="L149" s="30"/>
      <c r="M149" s="31"/>
      <c r="N149" s="31"/>
      <c r="O149" s="29"/>
      <c r="P149" s="29"/>
      <c r="Q149" s="29"/>
      <c r="R149" s="29"/>
      <c r="S149" s="29"/>
      <c r="T149" s="29"/>
      <c r="U149" s="40"/>
      <c r="V149" s="40"/>
      <c r="W149" s="30"/>
      <c r="X149" s="30"/>
      <c r="Y149" s="29"/>
      <c r="Z149" s="29"/>
      <c r="AA149" s="29"/>
      <c r="AB149" s="29"/>
      <c r="AC149" s="29"/>
      <c r="AD149" s="29"/>
      <c r="AE149" s="29"/>
      <c r="AF149" s="29"/>
      <c r="AG149" s="29"/>
      <c r="AH149" s="29"/>
      <c r="AI149" s="29"/>
      <c r="AJ149" s="29"/>
      <c r="AK149" s="29"/>
      <c r="AM149" s="48"/>
      <c r="AT149" s="132"/>
    </row>
    <row r="150" spans="1:46">
      <c r="A150" s="136"/>
      <c r="B150" s="102"/>
      <c r="C150" s="102"/>
      <c r="D150" s="102"/>
      <c r="E150" s="29"/>
      <c r="F150" s="29"/>
      <c r="G150" s="29"/>
      <c r="H150" s="29"/>
      <c r="I150" s="29"/>
      <c r="J150" s="29"/>
      <c r="K150" s="30"/>
      <c r="L150" s="30"/>
      <c r="M150" s="31"/>
      <c r="N150" s="31"/>
      <c r="O150" s="29"/>
      <c r="P150" s="29"/>
      <c r="Q150" s="29"/>
      <c r="R150" s="29"/>
      <c r="S150" s="29"/>
      <c r="T150" s="29"/>
      <c r="U150" s="40"/>
      <c r="V150" s="40"/>
      <c r="W150" s="30"/>
      <c r="X150" s="30"/>
      <c r="Y150" s="29"/>
      <c r="Z150" s="29"/>
      <c r="AA150" s="29"/>
      <c r="AB150" s="29"/>
      <c r="AC150" s="29"/>
      <c r="AD150" s="29"/>
      <c r="AE150" s="29"/>
      <c r="AF150" s="29"/>
      <c r="AG150" s="29"/>
      <c r="AH150" s="29"/>
      <c r="AI150" s="29"/>
      <c r="AJ150" s="29"/>
      <c r="AK150" s="29"/>
      <c r="AM150" s="48"/>
      <c r="AT150" s="132"/>
    </row>
    <row r="151" spans="1:46">
      <c r="A151" s="136"/>
      <c r="B151" s="102"/>
      <c r="C151" s="102"/>
      <c r="D151" s="102"/>
      <c r="E151" s="29"/>
      <c r="F151" s="29"/>
      <c r="G151" s="29"/>
      <c r="H151" s="29"/>
      <c r="I151" s="29"/>
      <c r="J151" s="29"/>
      <c r="K151" s="30"/>
      <c r="L151" s="30"/>
      <c r="M151" s="31"/>
      <c r="N151" s="31"/>
      <c r="O151" s="29"/>
      <c r="P151" s="29"/>
      <c r="Q151" s="29"/>
      <c r="R151" s="29"/>
      <c r="S151" s="29"/>
      <c r="T151" s="29"/>
      <c r="U151" s="40"/>
      <c r="V151" s="40"/>
      <c r="W151" s="30"/>
      <c r="X151" s="30"/>
      <c r="Y151" s="29"/>
      <c r="Z151" s="29"/>
      <c r="AA151" s="29"/>
      <c r="AB151" s="29"/>
      <c r="AC151" s="29"/>
      <c r="AD151" s="29"/>
      <c r="AE151" s="29"/>
      <c r="AF151" s="29"/>
      <c r="AG151" s="29"/>
      <c r="AH151" s="29"/>
      <c r="AI151" s="29"/>
      <c r="AJ151" s="29"/>
      <c r="AK151" s="29"/>
      <c r="AM151" s="48"/>
      <c r="AT151" s="132"/>
    </row>
    <row r="152" spans="1:46">
      <c r="A152" s="136"/>
      <c r="B152" s="102"/>
      <c r="C152" s="102"/>
      <c r="D152" s="102"/>
      <c r="E152" s="29"/>
      <c r="F152" s="29"/>
      <c r="G152" s="29"/>
      <c r="H152" s="29"/>
      <c r="I152" s="29"/>
      <c r="J152" s="29"/>
      <c r="K152" s="30"/>
      <c r="L152" s="30"/>
      <c r="M152" s="31"/>
      <c r="N152" s="31"/>
      <c r="O152" s="29"/>
      <c r="P152" s="29"/>
      <c r="Q152" s="29"/>
      <c r="R152" s="29"/>
      <c r="S152" s="29"/>
      <c r="T152" s="29"/>
      <c r="U152" s="40"/>
      <c r="V152" s="40"/>
      <c r="W152" s="30"/>
      <c r="X152" s="30"/>
      <c r="Y152" s="29"/>
      <c r="Z152" s="29"/>
      <c r="AA152" s="29"/>
      <c r="AB152" s="29"/>
      <c r="AC152" s="29"/>
      <c r="AD152" s="29"/>
      <c r="AE152" s="29"/>
      <c r="AF152" s="29"/>
      <c r="AG152" s="29"/>
      <c r="AH152" s="29"/>
      <c r="AI152" s="29"/>
      <c r="AJ152" s="29"/>
      <c r="AK152" s="29"/>
      <c r="AM152" s="48"/>
      <c r="AT152" s="132"/>
    </row>
    <row r="153" spans="1:46">
      <c r="A153" s="136"/>
      <c r="B153" s="102"/>
      <c r="C153" s="102"/>
      <c r="D153" s="102"/>
      <c r="E153" s="29"/>
      <c r="F153" s="29"/>
      <c r="G153" s="29"/>
      <c r="H153" s="29"/>
      <c r="I153" s="29"/>
      <c r="J153" s="29"/>
      <c r="K153" s="30"/>
      <c r="L153" s="30"/>
      <c r="M153" s="31"/>
      <c r="N153" s="31"/>
      <c r="O153" s="29"/>
      <c r="P153" s="29"/>
      <c r="Q153" s="29"/>
      <c r="R153" s="29"/>
      <c r="S153" s="29"/>
      <c r="T153" s="29"/>
      <c r="U153" s="40"/>
      <c r="V153" s="40"/>
      <c r="W153" s="30"/>
      <c r="X153" s="30"/>
      <c r="Y153" s="29"/>
      <c r="Z153" s="29"/>
      <c r="AA153" s="29"/>
      <c r="AB153" s="29"/>
      <c r="AC153" s="29"/>
      <c r="AD153" s="29"/>
      <c r="AE153" s="29"/>
      <c r="AF153" s="29"/>
      <c r="AG153" s="29"/>
      <c r="AH153" s="29"/>
      <c r="AI153" s="29"/>
      <c r="AJ153" s="29"/>
      <c r="AK153" s="29"/>
      <c r="AM153" s="48"/>
      <c r="AT153" s="132"/>
    </row>
    <row r="154" spans="1:46">
      <c r="A154" s="136"/>
      <c r="B154" s="102"/>
      <c r="C154" s="102"/>
      <c r="D154" s="102"/>
      <c r="E154" s="29"/>
      <c r="F154" s="29"/>
      <c r="G154" s="29"/>
      <c r="H154" s="29"/>
      <c r="I154" s="29"/>
      <c r="J154" s="29"/>
      <c r="K154" s="30"/>
      <c r="L154" s="30"/>
      <c r="M154" s="31"/>
      <c r="N154" s="31"/>
      <c r="O154" s="29"/>
      <c r="P154" s="29"/>
      <c r="Q154" s="29"/>
      <c r="R154" s="29"/>
      <c r="S154" s="29"/>
      <c r="T154" s="29"/>
      <c r="U154" s="40"/>
      <c r="V154" s="40"/>
      <c r="W154" s="30"/>
      <c r="X154" s="30"/>
      <c r="Y154" s="29"/>
      <c r="Z154" s="29"/>
      <c r="AA154" s="29"/>
      <c r="AB154" s="29"/>
      <c r="AC154" s="29"/>
      <c r="AD154" s="29"/>
      <c r="AE154" s="29"/>
      <c r="AF154" s="29"/>
      <c r="AG154" s="29"/>
      <c r="AH154" s="29"/>
      <c r="AI154" s="29"/>
      <c r="AJ154" s="29"/>
      <c r="AK154" s="29"/>
      <c r="AM154" s="48"/>
      <c r="AT154" s="132"/>
    </row>
    <row r="155" spans="1:46">
      <c r="A155" s="136"/>
      <c r="B155" s="102"/>
      <c r="C155" s="102"/>
      <c r="D155" s="102"/>
      <c r="E155" s="29"/>
      <c r="F155" s="29"/>
      <c r="G155" s="29"/>
      <c r="H155" s="29"/>
      <c r="I155" s="29"/>
      <c r="J155" s="29"/>
      <c r="K155" s="30"/>
      <c r="L155" s="30"/>
      <c r="M155" s="31"/>
      <c r="N155" s="31"/>
      <c r="O155" s="29"/>
      <c r="P155" s="29"/>
      <c r="Q155" s="29"/>
      <c r="R155" s="29"/>
      <c r="S155" s="29"/>
      <c r="T155" s="29"/>
      <c r="U155" s="40"/>
      <c r="V155" s="40"/>
      <c r="W155" s="30"/>
      <c r="X155" s="30"/>
      <c r="Y155" s="29"/>
      <c r="Z155" s="29"/>
      <c r="AA155" s="29"/>
      <c r="AB155" s="29"/>
      <c r="AC155" s="29"/>
      <c r="AD155" s="29"/>
      <c r="AE155" s="29"/>
      <c r="AF155" s="29"/>
      <c r="AG155" s="29"/>
      <c r="AH155" s="29"/>
      <c r="AI155" s="29"/>
      <c r="AJ155" s="29"/>
      <c r="AK155" s="29"/>
      <c r="AM155" s="48"/>
      <c r="AT155" s="132"/>
    </row>
    <row r="156" spans="1:46">
      <c r="A156" s="136"/>
      <c r="B156" s="102"/>
      <c r="C156" s="102"/>
      <c r="D156" s="102"/>
      <c r="E156" s="29"/>
      <c r="F156" s="29"/>
      <c r="G156" s="29"/>
      <c r="H156" s="29"/>
      <c r="I156" s="29"/>
      <c r="J156" s="29"/>
      <c r="K156" s="30"/>
      <c r="L156" s="30"/>
      <c r="M156" s="31"/>
      <c r="N156" s="31"/>
      <c r="O156" s="29"/>
      <c r="P156" s="29"/>
      <c r="Q156" s="29"/>
      <c r="R156" s="29"/>
      <c r="S156" s="29"/>
      <c r="T156" s="29"/>
      <c r="U156" s="40"/>
      <c r="V156" s="40"/>
      <c r="W156" s="30"/>
      <c r="X156" s="30"/>
      <c r="Y156" s="29"/>
      <c r="Z156" s="29"/>
      <c r="AA156" s="29"/>
      <c r="AB156" s="29"/>
      <c r="AC156" s="29"/>
      <c r="AD156" s="29"/>
      <c r="AE156" s="29"/>
      <c r="AF156" s="29"/>
      <c r="AG156" s="29"/>
      <c r="AH156" s="29"/>
      <c r="AI156" s="29"/>
      <c r="AJ156" s="29"/>
      <c r="AK156" s="29"/>
      <c r="AM156" s="48"/>
      <c r="AT156" s="132"/>
    </row>
    <row r="157" spans="1:46">
      <c r="A157" s="136"/>
      <c r="B157" s="102"/>
      <c r="C157" s="102"/>
      <c r="D157" s="102"/>
      <c r="E157" s="29"/>
      <c r="F157" s="29"/>
      <c r="G157" s="29"/>
      <c r="H157" s="29"/>
      <c r="I157" s="29"/>
      <c r="J157" s="29"/>
      <c r="K157" s="30"/>
      <c r="L157" s="30"/>
      <c r="M157" s="31"/>
      <c r="N157" s="31"/>
      <c r="O157" s="29"/>
      <c r="P157" s="29"/>
      <c r="Q157" s="29"/>
      <c r="R157" s="29"/>
      <c r="S157" s="29"/>
      <c r="T157" s="29"/>
      <c r="U157" s="40"/>
      <c r="V157" s="40"/>
      <c r="W157" s="30"/>
      <c r="X157" s="30"/>
      <c r="Y157" s="29"/>
      <c r="Z157" s="29"/>
      <c r="AA157" s="29"/>
      <c r="AB157" s="29"/>
      <c r="AC157" s="29"/>
      <c r="AD157" s="29"/>
      <c r="AE157" s="29"/>
      <c r="AF157" s="29"/>
      <c r="AG157" s="29"/>
      <c r="AH157" s="29"/>
      <c r="AI157" s="29"/>
      <c r="AJ157" s="29"/>
      <c r="AK157" s="29"/>
      <c r="AM157" s="48"/>
      <c r="AT157" s="132"/>
    </row>
    <row r="158" spans="1:46">
      <c r="A158" s="136"/>
      <c r="B158" s="102"/>
      <c r="C158" s="102"/>
      <c r="D158" s="102"/>
      <c r="E158" s="29"/>
      <c r="F158" s="29"/>
      <c r="G158" s="29"/>
      <c r="H158" s="29"/>
      <c r="I158" s="29"/>
      <c r="J158" s="29"/>
      <c r="K158" s="30"/>
      <c r="L158" s="30"/>
      <c r="M158" s="31"/>
      <c r="N158" s="31"/>
      <c r="O158" s="29"/>
      <c r="P158" s="29"/>
      <c r="Q158" s="29"/>
      <c r="R158" s="29"/>
      <c r="S158" s="29"/>
      <c r="T158" s="29"/>
      <c r="U158" s="40"/>
      <c r="V158" s="40"/>
      <c r="W158" s="30"/>
      <c r="X158" s="30"/>
      <c r="Y158" s="29"/>
      <c r="Z158" s="29"/>
      <c r="AA158" s="29"/>
      <c r="AB158" s="29"/>
      <c r="AC158" s="29"/>
      <c r="AD158" s="29"/>
      <c r="AE158" s="29"/>
      <c r="AF158" s="29"/>
      <c r="AG158" s="29"/>
      <c r="AH158" s="29"/>
      <c r="AI158" s="29"/>
      <c r="AJ158" s="29"/>
      <c r="AK158" s="29"/>
      <c r="AM158" s="48"/>
      <c r="AT158" s="132"/>
    </row>
    <row r="159" spans="1:46">
      <c r="A159" s="136"/>
      <c r="B159" s="102"/>
      <c r="C159" s="102"/>
      <c r="D159" s="102"/>
      <c r="E159" s="29"/>
      <c r="F159" s="29"/>
      <c r="G159" s="29"/>
      <c r="H159" s="29"/>
      <c r="I159" s="29"/>
      <c r="J159" s="29"/>
      <c r="K159" s="30"/>
      <c r="L159" s="30"/>
      <c r="M159" s="31"/>
      <c r="N159" s="31"/>
      <c r="O159" s="29"/>
      <c r="P159" s="29"/>
      <c r="Q159" s="29"/>
      <c r="R159" s="29"/>
      <c r="S159" s="29"/>
      <c r="T159" s="29"/>
      <c r="U159" s="40"/>
      <c r="V159" s="40"/>
      <c r="W159" s="30"/>
      <c r="X159" s="30"/>
      <c r="Y159" s="29"/>
      <c r="Z159" s="29"/>
      <c r="AA159" s="29"/>
      <c r="AB159" s="29"/>
      <c r="AC159" s="29"/>
      <c r="AD159" s="29"/>
      <c r="AE159" s="29"/>
      <c r="AF159" s="29"/>
      <c r="AG159" s="29"/>
      <c r="AH159" s="29"/>
      <c r="AI159" s="29"/>
      <c r="AJ159" s="29"/>
      <c r="AK159" s="29"/>
      <c r="AM159" s="48"/>
      <c r="AT159" s="132"/>
    </row>
    <row r="160" spans="1:46">
      <c r="A160" s="136"/>
      <c r="B160" s="102"/>
      <c r="C160" s="102"/>
      <c r="D160" s="102"/>
      <c r="E160" s="29"/>
      <c r="F160" s="29"/>
      <c r="G160" s="29"/>
      <c r="H160" s="29"/>
      <c r="I160" s="29"/>
      <c r="J160" s="29"/>
      <c r="K160" s="30"/>
      <c r="L160" s="30"/>
      <c r="M160" s="31"/>
      <c r="N160" s="31"/>
      <c r="O160" s="29"/>
      <c r="P160" s="29"/>
      <c r="Q160" s="29"/>
      <c r="R160" s="29"/>
      <c r="S160" s="29"/>
      <c r="T160" s="29"/>
      <c r="U160" s="40"/>
      <c r="V160" s="40"/>
      <c r="W160" s="30"/>
      <c r="X160" s="30"/>
      <c r="Y160" s="29"/>
      <c r="Z160" s="29"/>
      <c r="AA160" s="29"/>
      <c r="AB160" s="29"/>
      <c r="AC160" s="29"/>
      <c r="AD160" s="29"/>
      <c r="AE160" s="29"/>
      <c r="AF160" s="29"/>
      <c r="AG160" s="29"/>
      <c r="AH160" s="29"/>
      <c r="AI160" s="29"/>
      <c r="AJ160" s="29"/>
      <c r="AK160" s="29"/>
      <c r="AM160" s="48"/>
      <c r="AT160" s="132"/>
    </row>
    <row r="161" spans="1:46">
      <c r="A161" s="136"/>
      <c r="B161" s="102"/>
      <c r="C161" s="102"/>
      <c r="D161" s="102"/>
      <c r="E161" s="29"/>
      <c r="F161" s="29"/>
      <c r="G161" s="29"/>
      <c r="H161" s="29"/>
      <c r="I161" s="29"/>
      <c r="J161" s="29"/>
      <c r="K161" s="30"/>
      <c r="L161" s="30"/>
      <c r="M161" s="31"/>
      <c r="N161" s="31"/>
      <c r="O161" s="29"/>
      <c r="P161" s="29"/>
      <c r="Q161" s="29"/>
      <c r="R161" s="29"/>
      <c r="S161" s="29"/>
      <c r="T161" s="29"/>
      <c r="U161" s="40"/>
      <c r="V161" s="40"/>
      <c r="W161" s="30"/>
      <c r="X161" s="30"/>
      <c r="Y161" s="29"/>
      <c r="Z161" s="29"/>
      <c r="AA161" s="29"/>
      <c r="AB161" s="29"/>
      <c r="AC161" s="29"/>
      <c r="AD161" s="29"/>
      <c r="AE161" s="29"/>
      <c r="AF161" s="29"/>
      <c r="AG161" s="29"/>
      <c r="AH161" s="29"/>
      <c r="AI161" s="29"/>
      <c r="AJ161" s="29"/>
      <c r="AK161" s="29"/>
      <c r="AT161" s="132"/>
    </row>
    <row r="162" spans="1:46">
      <c r="A162" s="136"/>
      <c r="B162" s="102"/>
      <c r="C162" s="102"/>
      <c r="D162" s="102"/>
      <c r="E162" s="29"/>
      <c r="F162" s="29"/>
      <c r="G162" s="29"/>
      <c r="H162" s="29"/>
      <c r="I162" s="29"/>
      <c r="J162" s="29"/>
      <c r="K162" s="30"/>
      <c r="L162" s="30"/>
      <c r="M162" s="31"/>
      <c r="N162" s="31"/>
      <c r="O162" s="29"/>
      <c r="P162" s="29"/>
      <c r="Q162" s="29"/>
      <c r="R162" s="29"/>
      <c r="S162" s="29"/>
      <c r="T162" s="29"/>
      <c r="U162" s="40"/>
      <c r="V162" s="40"/>
      <c r="W162" s="30"/>
      <c r="X162" s="30"/>
      <c r="Y162" s="29"/>
      <c r="Z162" s="29"/>
      <c r="AA162" s="29"/>
      <c r="AB162" s="29"/>
      <c r="AC162" s="29"/>
      <c r="AD162" s="29"/>
      <c r="AE162" s="29"/>
      <c r="AF162" s="29"/>
      <c r="AG162" s="29"/>
      <c r="AH162" s="29"/>
      <c r="AI162" s="29"/>
      <c r="AJ162" s="29"/>
      <c r="AK162" s="29"/>
      <c r="AT162" s="132"/>
    </row>
    <row r="163" spans="1:46">
      <c r="A163" s="136"/>
      <c r="B163" s="102"/>
      <c r="C163" s="102"/>
      <c r="D163" s="102"/>
      <c r="E163" s="29"/>
      <c r="F163" s="29"/>
      <c r="G163" s="29"/>
      <c r="H163" s="29"/>
      <c r="I163" s="29"/>
      <c r="J163" s="29"/>
      <c r="K163" s="30"/>
      <c r="L163" s="30"/>
      <c r="M163" s="31"/>
      <c r="N163" s="31"/>
      <c r="O163" s="29"/>
      <c r="P163" s="29"/>
      <c r="Q163" s="29"/>
      <c r="R163" s="29"/>
      <c r="S163" s="29"/>
      <c r="T163" s="29"/>
      <c r="U163" s="40"/>
      <c r="V163" s="40"/>
      <c r="W163" s="30"/>
      <c r="X163" s="30"/>
      <c r="Y163" s="29"/>
      <c r="Z163" s="29"/>
      <c r="AA163" s="29"/>
      <c r="AB163" s="29"/>
      <c r="AC163" s="29"/>
      <c r="AD163" s="29"/>
      <c r="AE163" s="29"/>
      <c r="AF163" s="29"/>
      <c r="AG163" s="29"/>
      <c r="AH163" s="29"/>
      <c r="AI163" s="29"/>
      <c r="AJ163" s="29"/>
      <c r="AK163" s="29"/>
      <c r="AT163" s="132"/>
    </row>
    <row r="164" spans="1:46">
      <c r="A164" s="136"/>
      <c r="B164" s="102"/>
      <c r="C164" s="102"/>
      <c r="D164" s="102"/>
      <c r="E164" s="29"/>
      <c r="F164" s="29"/>
      <c r="G164" s="29"/>
      <c r="H164" s="29"/>
      <c r="I164" s="29"/>
      <c r="J164" s="29"/>
      <c r="K164" s="30"/>
      <c r="L164" s="30"/>
      <c r="M164" s="31"/>
      <c r="N164" s="31"/>
      <c r="O164" s="29"/>
      <c r="P164" s="29"/>
      <c r="Q164" s="29"/>
      <c r="R164" s="29"/>
      <c r="S164" s="29"/>
      <c r="T164" s="29"/>
      <c r="U164" s="40"/>
      <c r="V164" s="40"/>
      <c r="W164" s="30"/>
      <c r="X164" s="30"/>
      <c r="Y164" s="29"/>
      <c r="Z164" s="29"/>
      <c r="AA164" s="29"/>
      <c r="AB164" s="29"/>
      <c r="AC164" s="29"/>
      <c r="AD164" s="29"/>
      <c r="AE164" s="29"/>
      <c r="AF164" s="29"/>
      <c r="AG164" s="29"/>
      <c r="AH164" s="29"/>
      <c r="AI164" s="29"/>
      <c r="AJ164" s="29"/>
      <c r="AK164" s="29"/>
      <c r="AT164" s="132"/>
    </row>
    <row r="165" spans="1:46">
      <c r="A165" s="136"/>
      <c r="B165" s="102"/>
      <c r="C165" s="102"/>
      <c r="D165" s="102"/>
      <c r="E165" s="29"/>
      <c r="F165" s="29"/>
      <c r="G165" s="29"/>
      <c r="H165" s="29"/>
      <c r="I165" s="29"/>
      <c r="J165" s="29"/>
      <c r="K165" s="30"/>
      <c r="L165" s="30"/>
      <c r="M165" s="31"/>
      <c r="N165" s="31"/>
      <c r="O165" s="29"/>
      <c r="P165" s="29"/>
      <c r="Q165" s="29"/>
      <c r="R165" s="29"/>
      <c r="S165" s="29"/>
      <c r="T165" s="29"/>
      <c r="U165" s="40"/>
      <c r="V165" s="40"/>
      <c r="W165" s="30"/>
      <c r="X165" s="30"/>
      <c r="Y165" s="29"/>
      <c r="Z165" s="29"/>
      <c r="AA165" s="29"/>
      <c r="AB165" s="29"/>
      <c r="AC165" s="29"/>
      <c r="AD165" s="29"/>
      <c r="AE165" s="29"/>
      <c r="AF165" s="29"/>
      <c r="AG165" s="29"/>
      <c r="AH165" s="29"/>
      <c r="AI165" s="29"/>
      <c r="AJ165" s="29"/>
      <c r="AK165" s="29"/>
      <c r="AT165" s="132"/>
    </row>
    <row r="166" spans="1:46">
      <c r="A166" s="136"/>
      <c r="B166" s="102"/>
      <c r="C166" s="102"/>
      <c r="D166" s="102"/>
      <c r="E166" s="29"/>
      <c r="F166" s="29"/>
      <c r="G166" s="29"/>
      <c r="H166" s="29"/>
      <c r="I166" s="29"/>
      <c r="J166" s="29"/>
      <c r="K166" s="30"/>
      <c r="L166" s="30"/>
      <c r="M166" s="31"/>
      <c r="N166" s="31"/>
      <c r="O166" s="29"/>
      <c r="P166" s="29"/>
      <c r="Q166" s="29"/>
      <c r="R166" s="29"/>
      <c r="S166" s="29"/>
      <c r="T166" s="29"/>
      <c r="U166" s="40"/>
      <c r="V166" s="40"/>
      <c r="W166" s="30"/>
      <c r="X166" s="30"/>
      <c r="Y166" s="29"/>
      <c r="Z166" s="29"/>
      <c r="AA166" s="29"/>
      <c r="AB166" s="29"/>
      <c r="AC166" s="29"/>
      <c r="AD166" s="29"/>
      <c r="AE166" s="29"/>
      <c r="AF166" s="29"/>
      <c r="AG166" s="29"/>
      <c r="AH166" s="29"/>
      <c r="AI166" s="29"/>
      <c r="AJ166" s="29"/>
      <c r="AK166" s="29"/>
      <c r="AT166" s="132"/>
    </row>
    <row r="167" spans="1:46">
      <c r="A167" s="136"/>
      <c r="B167" s="102"/>
      <c r="C167" s="102"/>
      <c r="D167" s="102"/>
      <c r="E167" s="29"/>
      <c r="F167" s="29"/>
      <c r="G167" s="29"/>
      <c r="H167" s="29"/>
      <c r="I167" s="29"/>
      <c r="J167" s="29"/>
      <c r="K167" s="30"/>
      <c r="L167" s="30"/>
      <c r="M167" s="31"/>
      <c r="N167" s="31"/>
      <c r="O167" s="29"/>
      <c r="P167" s="29"/>
      <c r="Q167" s="29"/>
      <c r="R167" s="29"/>
      <c r="S167" s="29"/>
      <c r="T167" s="29"/>
      <c r="U167" s="40"/>
      <c r="V167" s="40"/>
      <c r="W167" s="30"/>
      <c r="X167" s="30"/>
      <c r="Y167" s="29"/>
      <c r="Z167" s="29"/>
      <c r="AA167" s="29"/>
      <c r="AB167" s="29"/>
      <c r="AC167" s="29"/>
      <c r="AD167" s="29"/>
      <c r="AE167" s="29"/>
      <c r="AF167" s="29"/>
      <c r="AG167" s="29"/>
      <c r="AH167" s="29"/>
      <c r="AI167" s="29"/>
      <c r="AJ167" s="29"/>
      <c r="AK167" s="29"/>
      <c r="AT167" s="132"/>
    </row>
    <row r="168" spans="1:46">
      <c r="A168" s="136"/>
      <c r="B168" s="102"/>
      <c r="C168" s="102"/>
      <c r="D168" s="102"/>
      <c r="E168" s="29"/>
      <c r="F168" s="29"/>
      <c r="G168" s="29"/>
      <c r="H168" s="29"/>
      <c r="I168" s="29"/>
      <c r="J168" s="29"/>
      <c r="K168" s="30"/>
      <c r="L168" s="30"/>
      <c r="M168" s="31"/>
      <c r="N168" s="31"/>
      <c r="O168" s="29"/>
      <c r="P168" s="29"/>
      <c r="Q168" s="29"/>
      <c r="R168" s="29"/>
      <c r="S168" s="29"/>
      <c r="T168" s="29"/>
      <c r="U168" s="40"/>
      <c r="V168" s="40"/>
      <c r="W168" s="30"/>
      <c r="X168" s="30"/>
      <c r="Y168" s="29"/>
      <c r="Z168" s="29"/>
      <c r="AA168" s="29"/>
      <c r="AB168" s="29"/>
      <c r="AC168" s="29"/>
      <c r="AD168" s="29"/>
      <c r="AE168" s="29"/>
      <c r="AF168" s="29"/>
      <c r="AG168" s="29"/>
      <c r="AH168" s="29"/>
      <c r="AI168" s="29"/>
      <c r="AJ168" s="29"/>
      <c r="AK168" s="29"/>
      <c r="AT168" s="132"/>
    </row>
    <row r="169" spans="1:46">
      <c r="A169" s="136"/>
      <c r="B169" s="102"/>
      <c r="C169" s="102"/>
      <c r="D169" s="102"/>
      <c r="E169" s="29"/>
      <c r="F169" s="29"/>
      <c r="G169" s="29"/>
      <c r="H169" s="29"/>
      <c r="I169" s="29"/>
      <c r="J169" s="29"/>
      <c r="K169" s="30"/>
      <c r="L169" s="30"/>
      <c r="M169" s="31"/>
      <c r="N169" s="31"/>
      <c r="O169" s="29"/>
      <c r="P169" s="29"/>
      <c r="Q169" s="29"/>
      <c r="R169" s="29"/>
      <c r="S169" s="29"/>
      <c r="T169" s="29"/>
      <c r="U169" s="40"/>
      <c r="V169" s="40"/>
      <c r="W169" s="30"/>
      <c r="X169" s="30"/>
      <c r="Y169" s="29"/>
      <c r="Z169" s="29"/>
      <c r="AA169" s="29"/>
      <c r="AB169" s="29"/>
      <c r="AC169" s="29"/>
      <c r="AD169" s="29"/>
      <c r="AE169" s="29"/>
      <c r="AF169" s="29"/>
      <c r="AG169" s="29"/>
      <c r="AH169" s="29"/>
      <c r="AI169" s="29"/>
      <c r="AJ169" s="29"/>
      <c r="AK169" s="29"/>
      <c r="AT169" s="132"/>
    </row>
    <row r="170" spans="1:46">
      <c r="A170" s="136"/>
      <c r="B170" s="102"/>
      <c r="C170" s="102"/>
      <c r="D170" s="102"/>
      <c r="E170" s="29"/>
      <c r="F170" s="29"/>
      <c r="G170" s="29"/>
      <c r="H170" s="29"/>
      <c r="I170" s="29"/>
      <c r="J170" s="29"/>
      <c r="K170" s="30"/>
      <c r="L170" s="30"/>
      <c r="M170" s="31"/>
      <c r="N170" s="31"/>
      <c r="O170" s="29"/>
      <c r="P170" s="29"/>
      <c r="Q170" s="29"/>
      <c r="R170" s="29"/>
      <c r="S170" s="29"/>
      <c r="T170" s="29"/>
      <c r="U170" s="40"/>
      <c r="V170" s="40"/>
      <c r="W170" s="30"/>
      <c r="X170" s="30"/>
      <c r="Y170" s="29"/>
      <c r="Z170" s="29"/>
      <c r="AA170" s="29"/>
      <c r="AB170" s="29"/>
      <c r="AC170" s="29"/>
      <c r="AD170" s="29"/>
      <c r="AE170" s="29"/>
      <c r="AF170" s="29"/>
      <c r="AG170" s="29"/>
      <c r="AH170" s="29"/>
      <c r="AI170" s="29"/>
      <c r="AJ170" s="29"/>
      <c r="AK170" s="29"/>
      <c r="AT170" s="132"/>
    </row>
    <row r="171" spans="1:46">
      <c r="A171" s="136"/>
      <c r="B171" s="102"/>
      <c r="C171" s="102"/>
      <c r="D171" s="102"/>
      <c r="E171" s="29"/>
      <c r="F171" s="29"/>
      <c r="G171" s="29"/>
      <c r="H171" s="29"/>
      <c r="I171" s="29"/>
      <c r="J171" s="29"/>
      <c r="K171" s="30"/>
      <c r="L171" s="30"/>
      <c r="M171" s="31"/>
      <c r="N171" s="31"/>
      <c r="O171" s="29"/>
      <c r="P171" s="29"/>
      <c r="Q171" s="29"/>
      <c r="R171" s="29"/>
      <c r="S171" s="29"/>
      <c r="T171" s="29"/>
      <c r="U171" s="40"/>
      <c r="V171" s="40"/>
      <c r="W171" s="30"/>
      <c r="X171" s="30"/>
      <c r="Y171" s="29"/>
      <c r="Z171" s="29"/>
      <c r="AA171" s="29"/>
      <c r="AB171" s="29"/>
      <c r="AC171" s="29"/>
      <c r="AD171" s="29"/>
      <c r="AE171" s="29"/>
      <c r="AF171" s="29"/>
      <c r="AG171" s="29"/>
      <c r="AH171" s="29"/>
      <c r="AI171" s="29"/>
      <c r="AJ171" s="29"/>
      <c r="AK171" s="29"/>
      <c r="AT171" s="132"/>
    </row>
    <row r="172" spans="1:46">
      <c r="A172" s="136"/>
      <c r="B172" s="102"/>
      <c r="C172" s="102"/>
      <c r="D172" s="102"/>
      <c r="E172" s="29"/>
      <c r="F172" s="29"/>
      <c r="G172" s="29"/>
      <c r="H172" s="29"/>
      <c r="I172" s="29"/>
      <c r="J172" s="29"/>
      <c r="K172" s="30"/>
      <c r="L172" s="30"/>
      <c r="M172" s="31"/>
      <c r="N172" s="31"/>
      <c r="O172" s="29"/>
      <c r="P172" s="29"/>
      <c r="Q172" s="29"/>
      <c r="R172" s="29"/>
      <c r="S172" s="29"/>
      <c r="T172" s="29"/>
      <c r="U172" s="40"/>
      <c r="V172" s="40"/>
      <c r="W172" s="30"/>
      <c r="X172" s="30"/>
      <c r="Y172" s="29"/>
      <c r="Z172" s="29"/>
      <c r="AA172" s="29"/>
      <c r="AB172" s="29"/>
      <c r="AC172" s="29"/>
      <c r="AD172" s="29"/>
      <c r="AE172" s="29"/>
      <c r="AF172" s="29"/>
      <c r="AG172" s="29"/>
      <c r="AH172" s="29"/>
      <c r="AI172" s="29"/>
      <c r="AJ172" s="29"/>
      <c r="AK172" s="29"/>
      <c r="AT172" s="132"/>
    </row>
    <row r="173" spans="1:46">
      <c r="A173" s="136"/>
      <c r="B173" s="102"/>
      <c r="C173" s="102"/>
      <c r="D173" s="102"/>
      <c r="E173" s="29"/>
      <c r="F173" s="29"/>
      <c r="G173" s="29"/>
      <c r="H173" s="29"/>
      <c r="I173" s="29"/>
      <c r="J173" s="29"/>
      <c r="K173" s="30"/>
      <c r="L173" s="30"/>
      <c r="M173" s="31"/>
      <c r="N173" s="31"/>
      <c r="O173" s="29"/>
      <c r="P173" s="29"/>
      <c r="Q173" s="29"/>
      <c r="R173" s="29"/>
      <c r="S173" s="29"/>
      <c r="T173" s="29"/>
      <c r="U173" s="40"/>
      <c r="V173" s="40"/>
      <c r="W173" s="30"/>
      <c r="X173" s="30"/>
      <c r="Y173" s="29"/>
      <c r="Z173" s="29"/>
      <c r="AA173" s="29"/>
      <c r="AB173" s="29"/>
      <c r="AC173" s="29"/>
      <c r="AD173" s="29"/>
      <c r="AE173" s="29"/>
      <c r="AF173" s="29"/>
      <c r="AG173" s="29"/>
      <c r="AH173" s="29"/>
      <c r="AI173" s="29"/>
      <c r="AJ173" s="29"/>
      <c r="AK173" s="29"/>
      <c r="AT173" s="132"/>
    </row>
    <row r="174" spans="1:46">
      <c r="A174" s="136"/>
      <c r="B174" s="102"/>
      <c r="C174" s="102"/>
      <c r="D174" s="102"/>
      <c r="E174" s="29"/>
      <c r="F174" s="29"/>
      <c r="G174" s="29"/>
      <c r="H174" s="29"/>
      <c r="I174" s="29"/>
      <c r="J174" s="29"/>
      <c r="K174" s="30"/>
      <c r="L174" s="30"/>
      <c r="M174" s="31"/>
      <c r="N174" s="31"/>
      <c r="O174" s="29"/>
      <c r="P174" s="29"/>
      <c r="Q174" s="29"/>
      <c r="R174" s="29"/>
      <c r="S174" s="29"/>
      <c r="T174" s="29"/>
      <c r="U174" s="40"/>
      <c r="V174" s="40"/>
      <c r="W174" s="30"/>
      <c r="X174" s="30"/>
      <c r="Y174" s="29"/>
      <c r="Z174" s="29"/>
      <c r="AA174" s="29"/>
      <c r="AB174" s="29"/>
      <c r="AC174" s="29"/>
      <c r="AD174" s="29"/>
      <c r="AE174" s="29"/>
      <c r="AF174" s="29"/>
      <c r="AG174" s="29"/>
      <c r="AH174" s="29"/>
      <c r="AI174" s="29"/>
      <c r="AJ174" s="29"/>
      <c r="AK174" s="29"/>
      <c r="AT174" s="132"/>
    </row>
    <row r="175" spans="1:46">
      <c r="A175" s="136"/>
      <c r="B175" s="102"/>
      <c r="C175" s="102"/>
      <c r="D175" s="102"/>
      <c r="E175" s="29"/>
      <c r="F175" s="29"/>
      <c r="G175" s="29"/>
      <c r="H175" s="29"/>
      <c r="I175" s="29"/>
      <c r="J175" s="29"/>
      <c r="K175" s="30"/>
      <c r="L175" s="30"/>
      <c r="M175" s="31"/>
      <c r="N175" s="31"/>
      <c r="O175" s="29"/>
      <c r="P175" s="29"/>
      <c r="Q175" s="29"/>
      <c r="R175" s="29"/>
      <c r="S175" s="29"/>
      <c r="T175" s="29"/>
      <c r="U175" s="40"/>
      <c r="V175" s="40"/>
      <c r="W175" s="30"/>
      <c r="X175" s="30"/>
      <c r="Y175" s="29"/>
      <c r="Z175" s="29"/>
      <c r="AA175" s="29"/>
      <c r="AB175" s="29"/>
      <c r="AC175" s="29"/>
      <c r="AD175" s="29"/>
      <c r="AE175" s="29"/>
      <c r="AF175" s="29"/>
      <c r="AG175" s="29"/>
      <c r="AH175" s="29"/>
      <c r="AI175" s="29"/>
      <c r="AJ175" s="29"/>
      <c r="AK175" s="29"/>
      <c r="AT175" s="132"/>
    </row>
    <row r="176" spans="1:46">
      <c r="A176" s="136"/>
      <c r="B176" s="102"/>
      <c r="C176" s="102"/>
      <c r="D176" s="102"/>
      <c r="E176" s="29"/>
      <c r="F176" s="29"/>
      <c r="G176" s="29"/>
      <c r="H176" s="29"/>
      <c r="I176" s="29"/>
      <c r="J176" s="29"/>
      <c r="K176" s="30"/>
      <c r="L176" s="30"/>
      <c r="M176" s="31"/>
      <c r="N176" s="31"/>
      <c r="O176" s="29"/>
      <c r="P176" s="29"/>
      <c r="Q176" s="29"/>
      <c r="R176" s="29"/>
      <c r="S176" s="29"/>
      <c r="T176" s="29"/>
      <c r="U176" s="40"/>
      <c r="V176" s="40"/>
      <c r="W176" s="30"/>
      <c r="X176" s="30"/>
      <c r="Y176" s="29"/>
      <c r="Z176" s="29"/>
      <c r="AA176" s="29"/>
      <c r="AB176" s="29"/>
      <c r="AC176" s="29"/>
      <c r="AD176" s="29"/>
      <c r="AE176" s="29"/>
      <c r="AF176" s="29"/>
      <c r="AG176" s="29"/>
      <c r="AH176" s="29"/>
      <c r="AI176" s="29"/>
      <c r="AJ176" s="29"/>
      <c r="AK176" s="29"/>
      <c r="AT176" s="132"/>
    </row>
    <row r="177" spans="1:46">
      <c r="A177" s="136"/>
      <c r="B177" s="102"/>
      <c r="C177" s="102"/>
      <c r="D177" s="102"/>
      <c r="E177" s="29"/>
      <c r="F177" s="29"/>
      <c r="G177" s="29"/>
      <c r="H177" s="29"/>
      <c r="I177" s="29"/>
      <c r="J177" s="29"/>
      <c r="K177" s="30"/>
      <c r="L177" s="30"/>
      <c r="M177" s="31"/>
      <c r="N177" s="31"/>
      <c r="O177" s="29"/>
      <c r="P177" s="29"/>
      <c r="Q177" s="29"/>
      <c r="R177" s="29"/>
      <c r="S177" s="29"/>
      <c r="T177" s="29"/>
      <c r="U177" s="40"/>
      <c r="V177" s="40"/>
      <c r="W177" s="30"/>
      <c r="X177" s="30"/>
      <c r="Y177" s="29"/>
      <c r="Z177" s="29"/>
      <c r="AA177" s="29"/>
      <c r="AB177" s="29"/>
      <c r="AC177" s="29"/>
      <c r="AD177" s="29"/>
      <c r="AE177" s="29"/>
      <c r="AF177" s="29"/>
      <c r="AG177" s="29"/>
      <c r="AH177" s="29"/>
      <c r="AI177" s="29"/>
      <c r="AJ177" s="29"/>
      <c r="AK177" s="29"/>
      <c r="AT177" s="132"/>
    </row>
    <row r="178" spans="1:46">
      <c r="A178" s="136"/>
      <c r="B178" s="102"/>
      <c r="C178" s="102"/>
      <c r="D178" s="102"/>
      <c r="E178" s="29"/>
      <c r="F178" s="29"/>
      <c r="G178" s="29"/>
      <c r="H178" s="29"/>
      <c r="I178" s="29"/>
      <c r="J178" s="29"/>
      <c r="K178" s="30"/>
      <c r="L178" s="30"/>
      <c r="M178" s="31"/>
      <c r="N178" s="31"/>
      <c r="O178" s="29"/>
      <c r="P178" s="29"/>
      <c r="Q178" s="29"/>
      <c r="R178" s="29"/>
      <c r="S178" s="29"/>
      <c r="T178" s="29"/>
      <c r="U178" s="40"/>
      <c r="V178" s="40"/>
      <c r="W178" s="30"/>
      <c r="X178" s="30"/>
      <c r="Y178" s="29"/>
      <c r="Z178" s="29"/>
      <c r="AA178" s="29"/>
      <c r="AB178" s="29"/>
      <c r="AC178" s="29"/>
      <c r="AD178" s="29"/>
      <c r="AE178" s="29"/>
      <c r="AF178" s="29"/>
      <c r="AG178" s="29"/>
      <c r="AH178" s="29"/>
      <c r="AI178" s="29"/>
      <c r="AJ178" s="29"/>
      <c r="AK178" s="29"/>
      <c r="AT178" s="132"/>
    </row>
    <row r="179" spans="1:46">
      <c r="A179" s="136"/>
      <c r="B179" s="102"/>
      <c r="C179" s="102"/>
      <c r="D179" s="102"/>
      <c r="E179" s="29"/>
      <c r="F179" s="29"/>
      <c r="G179" s="29"/>
      <c r="H179" s="29"/>
      <c r="I179" s="29"/>
      <c r="J179" s="29"/>
      <c r="K179" s="30"/>
      <c r="L179" s="30"/>
      <c r="M179" s="31"/>
      <c r="N179" s="31"/>
      <c r="O179" s="29"/>
      <c r="P179" s="29"/>
      <c r="Q179" s="29"/>
      <c r="R179" s="29"/>
      <c r="S179" s="29"/>
      <c r="T179" s="29"/>
      <c r="U179" s="40"/>
      <c r="V179" s="40"/>
      <c r="W179" s="30"/>
      <c r="X179" s="30"/>
      <c r="Y179" s="29"/>
      <c r="Z179" s="29"/>
      <c r="AA179" s="29"/>
      <c r="AB179" s="29"/>
      <c r="AC179" s="29"/>
      <c r="AD179" s="29"/>
      <c r="AE179" s="29"/>
      <c r="AF179" s="29"/>
      <c r="AG179" s="29"/>
      <c r="AH179" s="29"/>
      <c r="AI179" s="29"/>
      <c r="AJ179" s="29"/>
      <c r="AK179" s="29"/>
      <c r="AT179" s="132"/>
    </row>
    <row r="180" spans="1:46">
      <c r="A180" s="136"/>
      <c r="B180" s="102"/>
      <c r="C180" s="102"/>
      <c r="D180" s="102"/>
      <c r="E180" s="29"/>
      <c r="F180" s="29"/>
      <c r="G180" s="29"/>
      <c r="H180" s="29"/>
      <c r="I180" s="29"/>
      <c r="J180" s="29"/>
      <c r="K180" s="30"/>
      <c r="L180" s="30"/>
      <c r="M180" s="31"/>
      <c r="N180" s="31"/>
      <c r="O180" s="29"/>
      <c r="P180" s="29"/>
      <c r="Q180" s="29"/>
      <c r="R180" s="29"/>
      <c r="S180" s="29"/>
      <c r="T180" s="29"/>
      <c r="U180" s="40"/>
      <c r="V180" s="40"/>
      <c r="W180" s="30"/>
      <c r="X180" s="30"/>
      <c r="Y180" s="29"/>
      <c r="Z180" s="29"/>
      <c r="AA180" s="29"/>
      <c r="AB180" s="29"/>
      <c r="AC180" s="29"/>
      <c r="AD180" s="29"/>
      <c r="AE180" s="29"/>
      <c r="AF180" s="29"/>
      <c r="AG180" s="29"/>
      <c r="AH180" s="29"/>
      <c r="AI180" s="29"/>
      <c r="AJ180" s="29"/>
      <c r="AK180" s="29"/>
      <c r="AT180" s="132"/>
    </row>
    <row r="181" spans="1:46">
      <c r="A181" s="136"/>
      <c r="B181" s="102"/>
      <c r="C181" s="102"/>
      <c r="D181" s="102"/>
      <c r="E181" s="29"/>
      <c r="F181" s="29"/>
      <c r="G181" s="29"/>
      <c r="H181" s="29"/>
      <c r="I181" s="29"/>
      <c r="J181" s="29"/>
      <c r="K181" s="30"/>
      <c r="L181" s="30"/>
      <c r="M181" s="31"/>
      <c r="N181" s="31"/>
      <c r="O181" s="29"/>
      <c r="P181" s="29"/>
      <c r="Q181" s="29"/>
      <c r="R181" s="29"/>
      <c r="S181" s="29"/>
      <c r="T181" s="29"/>
      <c r="U181" s="40"/>
      <c r="V181" s="40"/>
      <c r="W181" s="30"/>
      <c r="X181" s="30"/>
      <c r="Y181" s="29"/>
      <c r="Z181" s="29"/>
      <c r="AA181" s="29"/>
      <c r="AB181" s="29"/>
      <c r="AC181" s="29"/>
      <c r="AD181" s="29"/>
      <c r="AE181" s="29"/>
      <c r="AF181" s="29"/>
      <c r="AG181" s="29"/>
      <c r="AH181" s="29"/>
      <c r="AI181" s="29"/>
      <c r="AJ181" s="29"/>
      <c r="AK181" s="29"/>
      <c r="AT181" s="132"/>
    </row>
    <row r="182" spans="1:46">
      <c r="A182" s="136"/>
      <c r="B182" s="102"/>
      <c r="C182" s="102"/>
      <c r="D182" s="102"/>
      <c r="E182" s="29"/>
      <c r="F182" s="29"/>
      <c r="G182" s="29"/>
      <c r="H182" s="29"/>
      <c r="I182" s="29"/>
      <c r="J182" s="29"/>
      <c r="K182" s="30"/>
      <c r="L182" s="30"/>
      <c r="M182" s="31"/>
      <c r="N182" s="31"/>
      <c r="O182" s="29"/>
      <c r="P182" s="29"/>
      <c r="Q182" s="29"/>
      <c r="R182" s="29"/>
      <c r="S182" s="29"/>
      <c r="T182" s="29"/>
      <c r="U182" s="40"/>
      <c r="V182" s="40"/>
      <c r="W182" s="30"/>
      <c r="X182" s="30"/>
      <c r="Y182" s="29"/>
      <c r="Z182" s="29"/>
      <c r="AA182" s="29"/>
      <c r="AB182" s="29"/>
      <c r="AC182" s="29"/>
      <c r="AD182" s="29"/>
      <c r="AE182" s="29"/>
      <c r="AF182" s="29"/>
      <c r="AG182" s="29"/>
      <c r="AH182" s="29"/>
      <c r="AI182" s="29"/>
      <c r="AJ182" s="29"/>
      <c r="AK182" s="29"/>
      <c r="AT182" s="132"/>
    </row>
    <row r="183" spans="1:46">
      <c r="A183" s="136"/>
      <c r="B183" s="102"/>
      <c r="C183" s="102"/>
      <c r="D183" s="102"/>
      <c r="E183" s="29"/>
      <c r="F183" s="29"/>
      <c r="G183" s="29"/>
      <c r="H183" s="29"/>
      <c r="I183" s="29"/>
      <c r="J183" s="29"/>
      <c r="K183" s="30"/>
      <c r="L183" s="30"/>
      <c r="M183" s="31"/>
      <c r="N183" s="31"/>
      <c r="O183" s="29"/>
      <c r="P183" s="29"/>
      <c r="Q183" s="29"/>
      <c r="R183" s="29"/>
      <c r="S183" s="29"/>
      <c r="T183" s="29"/>
      <c r="U183" s="40"/>
      <c r="V183" s="40"/>
      <c r="W183" s="30"/>
      <c r="X183" s="30"/>
      <c r="Y183" s="29"/>
      <c r="Z183" s="29"/>
      <c r="AA183" s="29"/>
      <c r="AB183" s="29"/>
      <c r="AC183" s="29"/>
      <c r="AD183" s="29"/>
      <c r="AE183" s="29"/>
      <c r="AF183" s="29"/>
      <c r="AG183" s="29"/>
      <c r="AH183" s="29"/>
      <c r="AI183" s="29"/>
      <c r="AJ183" s="29"/>
      <c r="AK183" s="29"/>
      <c r="AT183" s="132"/>
    </row>
    <row r="184" spans="1:46">
      <c r="A184" s="136"/>
      <c r="B184" s="102"/>
      <c r="C184" s="102"/>
      <c r="D184" s="102"/>
      <c r="E184" s="29"/>
      <c r="F184" s="29"/>
      <c r="G184" s="29"/>
      <c r="H184" s="29"/>
      <c r="I184" s="29"/>
      <c r="J184" s="29"/>
      <c r="K184" s="30"/>
      <c r="L184" s="30"/>
      <c r="M184" s="31"/>
      <c r="N184" s="31"/>
      <c r="O184" s="29"/>
      <c r="P184" s="29"/>
      <c r="Q184" s="29"/>
      <c r="R184" s="29"/>
      <c r="S184" s="29"/>
      <c r="T184" s="29"/>
      <c r="U184" s="40"/>
      <c r="V184" s="40"/>
      <c r="W184" s="30"/>
      <c r="X184" s="30"/>
      <c r="Y184" s="29"/>
      <c r="Z184" s="29"/>
      <c r="AA184" s="29"/>
      <c r="AB184" s="29"/>
      <c r="AC184" s="29"/>
      <c r="AD184" s="29"/>
      <c r="AE184" s="29"/>
      <c r="AF184" s="29"/>
      <c r="AG184" s="29"/>
      <c r="AH184" s="29"/>
      <c r="AI184" s="29"/>
      <c r="AJ184" s="29"/>
      <c r="AK184" s="29"/>
      <c r="AT184" s="132"/>
    </row>
    <row r="185" spans="1:46">
      <c r="A185" s="136"/>
      <c r="B185" s="102"/>
      <c r="C185" s="102"/>
      <c r="D185" s="102"/>
      <c r="E185" s="29"/>
      <c r="F185" s="29"/>
      <c r="G185" s="29"/>
      <c r="H185" s="29"/>
      <c r="I185" s="29"/>
      <c r="J185" s="29"/>
      <c r="K185" s="30"/>
      <c r="L185" s="30"/>
      <c r="M185" s="31"/>
      <c r="N185" s="31"/>
      <c r="O185" s="29"/>
      <c r="P185" s="29"/>
      <c r="Q185" s="29"/>
      <c r="R185" s="29"/>
      <c r="S185" s="29"/>
      <c r="T185" s="29"/>
      <c r="U185" s="40"/>
      <c r="V185" s="40"/>
      <c r="W185" s="30"/>
      <c r="X185" s="30"/>
      <c r="Y185" s="29"/>
      <c r="Z185" s="29"/>
      <c r="AA185" s="29"/>
      <c r="AB185" s="29"/>
      <c r="AC185" s="29"/>
      <c r="AD185" s="29"/>
      <c r="AE185" s="29"/>
      <c r="AF185" s="29"/>
      <c r="AG185" s="29"/>
      <c r="AH185" s="29"/>
      <c r="AI185" s="29"/>
      <c r="AJ185" s="29"/>
      <c r="AK185" s="29"/>
      <c r="AT185" s="132"/>
    </row>
    <row r="186" spans="1:46">
      <c r="A186" s="136"/>
      <c r="B186" s="102"/>
      <c r="C186" s="102"/>
      <c r="D186" s="102"/>
      <c r="E186" s="29"/>
      <c r="F186" s="29"/>
      <c r="G186" s="29"/>
      <c r="H186" s="29"/>
      <c r="I186" s="29"/>
      <c r="J186" s="29"/>
      <c r="K186" s="30"/>
      <c r="L186" s="30"/>
      <c r="M186" s="31"/>
      <c r="N186" s="31"/>
      <c r="O186" s="29"/>
      <c r="P186" s="29"/>
      <c r="Q186" s="29"/>
      <c r="R186" s="29"/>
      <c r="S186" s="29"/>
      <c r="T186" s="29"/>
      <c r="U186" s="40"/>
      <c r="V186" s="40"/>
      <c r="W186" s="30"/>
      <c r="X186" s="30"/>
      <c r="Y186" s="29"/>
      <c r="Z186" s="29"/>
      <c r="AA186" s="29"/>
      <c r="AB186" s="29"/>
      <c r="AC186" s="29"/>
      <c r="AD186" s="29"/>
      <c r="AE186" s="29"/>
      <c r="AF186" s="29"/>
      <c r="AG186" s="29"/>
      <c r="AH186" s="29"/>
      <c r="AI186" s="29"/>
      <c r="AJ186" s="29"/>
      <c r="AK186" s="29"/>
      <c r="AT186" s="132"/>
    </row>
    <row r="187" spans="1:46">
      <c r="A187" s="136"/>
      <c r="B187" s="102"/>
      <c r="C187" s="102"/>
      <c r="D187" s="102"/>
      <c r="E187" s="29"/>
      <c r="F187" s="29"/>
      <c r="G187" s="29"/>
      <c r="H187" s="29"/>
      <c r="I187" s="29"/>
      <c r="J187" s="29"/>
      <c r="K187" s="30"/>
      <c r="L187" s="30"/>
      <c r="M187" s="31"/>
      <c r="N187" s="31"/>
      <c r="O187" s="29"/>
      <c r="P187" s="29"/>
      <c r="Q187" s="29"/>
      <c r="R187" s="29"/>
      <c r="S187" s="29"/>
      <c r="T187" s="29"/>
      <c r="U187" s="40"/>
      <c r="V187" s="40"/>
      <c r="W187" s="30"/>
      <c r="X187" s="30"/>
      <c r="Y187" s="29"/>
      <c r="Z187" s="29"/>
      <c r="AA187" s="29"/>
      <c r="AB187" s="29"/>
      <c r="AC187" s="29"/>
      <c r="AD187" s="29"/>
      <c r="AE187" s="29"/>
      <c r="AF187" s="29"/>
      <c r="AG187" s="29"/>
      <c r="AH187" s="29"/>
      <c r="AI187" s="29"/>
      <c r="AJ187" s="29"/>
      <c r="AK187" s="29"/>
      <c r="AT187" s="132"/>
    </row>
    <row r="188" spans="1:46">
      <c r="A188" s="136"/>
      <c r="B188" s="102"/>
      <c r="C188" s="102"/>
      <c r="D188" s="102"/>
      <c r="E188" s="29"/>
      <c r="F188" s="29"/>
      <c r="G188" s="29"/>
      <c r="H188" s="29"/>
      <c r="I188" s="29"/>
      <c r="J188" s="29"/>
      <c r="K188" s="30"/>
      <c r="L188" s="30"/>
      <c r="M188" s="31"/>
      <c r="N188" s="31"/>
      <c r="O188" s="29"/>
      <c r="P188" s="29"/>
      <c r="Q188" s="29"/>
      <c r="R188" s="29"/>
      <c r="S188" s="29"/>
      <c r="T188" s="29"/>
      <c r="U188" s="40"/>
      <c r="V188" s="40"/>
      <c r="W188" s="30"/>
      <c r="X188" s="30"/>
      <c r="Y188" s="29"/>
      <c r="Z188" s="29"/>
      <c r="AA188" s="29"/>
      <c r="AB188" s="29"/>
      <c r="AC188" s="29"/>
      <c r="AD188" s="29"/>
      <c r="AE188" s="29"/>
      <c r="AF188" s="29"/>
      <c r="AG188" s="29"/>
      <c r="AH188" s="29"/>
      <c r="AI188" s="29"/>
      <c r="AJ188" s="29"/>
      <c r="AK188" s="29"/>
      <c r="AT188" s="132"/>
    </row>
    <row r="189" spans="1:46">
      <c r="A189" s="136"/>
      <c r="B189" s="102"/>
      <c r="C189" s="102"/>
      <c r="D189" s="102"/>
      <c r="E189" s="29"/>
      <c r="F189" s="29"/>
      <c r="G189" s="29"/>
      <c r="H189" s="29"/>
      <c r="I189" s="29"/>
      <c r="J189" s="29"/>
      <c r="K189" s="30"/>
      <c r="L189" s="30"/>
      <c r="M189" s="31"/>
      <c r="N189" s="31"/>
      <c r="O189" s="29"/>
      <c r="P189" s="29"/>
      <c r="Q189" s="29"/>
      <c r="R189" s="29"/>
      <c r="S189" s="29"/>
      <c r="T189" s="29"/>
      <c r="U189" s="40"/>
      <c r="V189" s="40"/>
      <c r="W189" s="30"/>
      <c r="X189" s="30"/>
      <c r="Y189" s="29"/>
      <c r="Z189" s="29"/>
      <c r="AA189" s="29"/>
      <c r="AB189" s="29"/>
      <c r="AC189" s="29"/>
      <c r="AD189" s="29"/>
      <c r="AE189" s="29"/>
      <c r="AF189" s="29"/>
      <c r="AG189" s="29"/>
      <c r="AH189" s="29"/>
      <c r="AI189" s="29"/>
      <c r="AJ189" s="29"/>
      <c r="AK189" s="29"/>
      <c r="AT189" s="132"/>
    </row>
    <row r="190" spans="1:46">
      <c r="A190" s="136"/>
      <c r="B190" s="102"/>
      <c r="C190" s="102"/>
      <c r="D190" s="102"/>
      <c r="E190" s="29"/>
      <c r="F190" s="29"/>
      <c r="G190" s="29"/>
      <c r="H190" s="29"/>
      <c r="I190" s="29"/>
      <c r="J190" s="29"/>
      <c r="K190" s="30"/>
      <c r="L190" s="30"/>
      <c r="M190" s="31"/>
      <c r="N190" s="31"/>
      <c r="O190" s="29"/>
      <c r="P190" s="29"/>
      <c r="Q190" s="29"/>
      <c r="R190" s="29"/>
      <c r="S190" s="29"/>
      <c r="T190" s="29"/>
      <c r="U190" s="40"/>
      <c r="V190" s="40"/>
      <c r="W190" s="30"/>
      <c r="X190" s="30"/>
      <c r="Y190" s="29"/>
      <c r="Z190" s="29"/>
      <c r="AA190" s="29"/>
      <c r="AB190" s="29"/>
      <c r="AC190" s="29"/>
      <c r="AD190" s="29"/>
      <c r="AE190" s="29"/>
      <c r="AF190" s="29"/>
      <c r="AG190" s="29"/>
      <c r="AH190" s="29"/>
      <c r="AI190" s="29"/>
      <c r="AJ190" s="29"/>
      <c r="AK190" s="29"/>
      <c r="AT190" s="132"/>
    </row>
    <row r="191" spans="1:46">
      <c r="A191" s="136"/>
      <c r="B191" s="102"/>
      <c r="C191" s="102"/>
      <c r="D191" s="102"/>
      <c r="E191" s="29"/>
      <c r="F191" s="29"/>
      <c r="G191" s="29"/>
      <c r="H191" s="29"/>
      <c r="I191" s="29"/>
      <c r="J191" s="29"/>
      <c r="K191" s="30"/>
      <c r="L191" s="30"/>
      <c r="M191" s="31"/>
      <c r="N191" s="31"/>
      <c r="O191" s="29"/>
      <c r="P191" s="29"/>
      <c r="Q191" s="29"/>
      <c r="R191" s="29"/>
      <c r="S191" s="29"/>
      <c r="T191" s="29"/>
      <c r="U191" s="40"/>
      <c r="V191" s="40"/>
      <c r="W191" s="30"/>
      <c r="X191" s="30"/>
      <c r="Y191" s="29"/>
      <c r="Z191" s="29"/>
      <c r="AA191" s="29"/>
      <c r="AB191" s="29"/>
      <c r="AC191" s="29"/>
      <c r="AD191" s="29"/>
      <c r="AE191" s="29"/>
      <c r="AF191" s="29"/>
      <c r="AG191" s="29"/>
      <c r="AH191" s="29"/>
      <c r="AI191" s="29"/>
      <c r="AJ191" s="29"/>
      <c r="AK191" s="29"/>
      <c r="AT191" s="132"/>
    </row>
    <row r="192" spans="1:46">
      <c r="A192" s="136"/>
      <c r="B192" s="102"/>
      <c r="C192" s="102"/>
      <c r="D192" s="102"/>
      <c r="E192" s="29"/>
      <c r="F192" s="29"/>
      <c r="G192" s="29"/>
      <c r="H192" s="29"/>
      <c r="I192" s="29"/>
      <c r="J192" s="29"/>
      <c r="K192" s="30"/>
      <c r="L192" s="30"/>
      <c r="M192" s="31"/>
      <c r="N192" s="31"/>
      <c r="O192" s="29"/>
      <c r="P192" s="29"/>
      <c r="Q192" s="29"/>
      <c r="R192" s="29"/>
      <c r="S192" s="29"/>
      <c r="T192" s="29"/>
      <c r="U192" s="40"/>
      <c r="V192" s="40"/>
      <c r="W192" s="30"/>
      <c r="X192" s="30"/>
      <c r="Y192" s="29"/>
      <c r="Z192" s="29"/>
      <c r="AA192" s="29"/>
      <c r="AB192" s="29"/>
      <c r="AC192" s="29"/>
      <c r="AD192" s="29"/>
      <c r="AE192" s="29"/>
      <c r="AF192" s="29"/>
      <c r="AG192" s="29"/>
      <c r="AH192" s="29"/>
      <c r="AI192" s="29"/>
      <c r="AJ192" s="29"/>
      <c r="AK192" s="29"/>
      <c r="AT192" s="132"/>
    </row>
    <row r="193" spans="1:46">
      <c r="A193" s="136"/>
      <c r="B193" s="102"/>
      <c r="C193" s="102"/>
      <c r="D193" s="102"/>
      <c r="E193" s="29"/>
      <c r="F193" s="29"/>
      <c r="G193" s="29"/>
      <c r="H193" s="29"/>
      <c r="I193" s="29"/>
      <c r="J193" s="29"/>
      <c r="K193" s="30"/>
      <c r="L193" s="30"/>
      <c r="M193" s="31"/>
      <c r="N193" s="31"/>
      <c r="O193" s="29"/>
      <c r="P193" s="29"/>
      <c r="Q193" s="29"/>
      <c r="R193" s="29"/>
      <c r="S193" s="29"/>
      <c r="T193" s="29"/>
      <c r="U193" s="40"/>
      <c r="V193" s="40"/>
      <c r="W193" s="30"/>
      <c r="X193" s="30"/>
      <c r="Y193" s="29"/>
      <c r="Z193" s="29"/>
      <c r="AA193" s="29"/>
      <c r="AB193" s="29"/>
      <c r="AC193" s="29"/>
      <c r="AD193" s="29"/>
      <c r="AE193" s="29"/>
      <c r="AF193" s="29"/>
      <c r="AG193" s="29"/>
      <c r="AH193" s="29"/>
      <c r="AI193" s="29"/>
      <c r="AJ193" s="29"/>
      <c r="AK193" s="29"/>
      <c r="AT193" s="132"/>
    </row>
    <row r="194" spans="1:46">
      <c r="A194" s="136"/>
      <c r="B194" s="102"/>
      <c r="C194" s="102"/>
      <c r="D194" s="102"/>
      <c r="E194" s="29"/>
      <c r="F194" s="29"/>
      <c r="G194" s="29"/>
      <c r="H194" s="29"/>
      <c r="I194" s="29"/>
      <c r="J194" s="29"/>
      <c r="K194" s="30"/>
      <c r="L194" s="30"/>
      <c r="M194" s="31"/>
      <c r="N194" s="31"/>
      <c r="O194" s="29"/>
      <c r="P194" s="29"/>
      <c r="Q194" s="29"/>
      <c r="R194" s="29"/>
      <c r="S194" s="29"/>
      <c r="T194" s="29"/>
      <c r="U194" s="40"/>
      <c r="V194" s="40"/>
      <c r="W194" s="30"/>
      <c r="X194" s="30"/>
      <c r="Y194" s="29"/>
      <c r="Z194" s="29"/>
      <c r="AA194" s="29"/>
      <c r="AB194" s="29"/>
      <c r="AC194" s="29"/>
      <c r="AD194" s="29"/>
      <c r="AE194" s="29"/>
      <c r="AF194" s="29"/>
      <c r="AG194" s="29"/>
      <c r="AH194" s="29"/>
      <c r="AI194" s="29"/>
      <c r="AJ194" s="29"/>
      <c r="AK194" s="29"/>
      <c r="AT194" s="132"/>
    </row>
    <row r="195" spans="1:46">
      <c r="A195" s="136"/>
      <c r="B195" s="102"/>
      <c r="C195" s="102"/>
      <c r="D195" s="102"/>
      <c r="E195" s="29"/>
      <c r="F195" s="29"/>
      <c r="G195" s="29"/>
      <c r="H195" s="29"/>
      <c r="I195" s="29"/>
      <c r="J195" s="29"/>
      <c r="K195" s="30"/>
      <c r="L195" s="30"/>
      <c r="M195" s="31"/>
      <c r="N195" s="31"/>
      <c r="O195" s="29"/>
      <c r="P195" s="29"/>
      <c r="Q195" s="29"/>
      <c r="R195" s="29"/>
      <c r="S195" s="29"/>
      <c r="T195" s="29"/>
      <c r="U195" s="40"/>
      <c r="V195" s="40"/>
      <c r="W195" s="30"/>
      <c r="X195" s="30"/>
      <c r="Y195" s="29"/>
      <c r="Z195" s="29"/>
      <c r="AA195" s="29"/>
      <c r="AB195" s="29"/>
      <c r="AC195" s="29"/>
      <c r="AD195" s="29"/>
      <c r="AE195" s="29"/>
      <c r="AF195" s="29"/>
      <c r="AG195" s="29"/>
      <c r="AH195" s="29"/>
      <c r="AI195" s="29"/>
      <c r="AJ195" s="29"/>
      <c r="AK195" s="29"/>
      <c r="AT195" s="132"/>
    </row>
    <row r="196" spans="1:46">
      <c r="A196" s="136"/>
      <c r="B196" s="102"/>
      <c r="C196" s="102"/>
      <c r="D196" s="102"/>
      <c r="E196" s="29"/>
      <c r="F196" s="29"/>
      <c r="G196" s="29"/>
      <c r="H196" s="29"/>
      <c r="I196" s="29"/>
      <c r="J196" s="29"/>
      <c r="K196" s="30"/>
      <c r="L196" s="30"/>
      <c r="M196" s="31"/>
      <c r="N196" s="31"/>
      <c r="O196" s="29"/>
      <c r="P196" s="29"/>
      <c r="Q196" s="29"/>
      <c r="R196" s="29"/>
      <c r="S196" s="29"/>
      <c r="T196" s="29"/>
      <c r="U196" s="40"/>
      <c r="V196" s="40"/>
      <c r="W196" s="30"/>
      <c r="X196" s="30"/>
      <c r="Y196" s="29"/>
      <c r="Z196" s="29"/>
      <c r="AA196" s="29"/>
      <c r="AB196" s="29"/>
      <c r="AC196" s="29"/>
      <c r="AD196" s="29"/>
      <c r="AE196" s="29"/>
      <c r="AF196" s="29"/>
      <c r="AG196" s="29"/>
      <c r="AH196" s="29"/>
      <c r="AI196" s="29"/>
      <c r="AJ196" s="29"/>
      <c r="AK196" s="29"/>
      <c r="AT196" s="132"/>
    </row>
    <row r="197" spans="1:46">
      <c r="A197" s="136"/>
      <c r="B197" s="102"/>
      <c r="C197" s="102"/>
      <c r="D197" s="102"/>
      <c r="E197" s="29"/>
      <c r="F197" s="29"/>
      <c r="G197" s="29"/>
      <c r="H197" s="29"/>
      <c r="I197" s="29"/>
      <c r="J197" s="29"/>
      <c r="K197" s="30"/>
      <c r="L197" s="30"/>
      <c r="M197" s="31"/>
      <c r="N197" s="31"/>
      <c r="O197" s="29"/>
      <c r="P197" s="29"/>
      <c r="Q197" s="29"/>
      <c r="R197" s="29"/>
      <c r="S197" s="29"/>
      <c r="T197" s="29"/>
      <c r="U197" s="40"/>
      <c r="V197" s="40"/>
      <c r="W197" s="30"/>
      <c r="X197" s="30"/>
      <c r="Y197" s="29"/>
      <c r="Z197" s="29"/>
      <c r="AA197" s="29"/>
      <c r="AB197" s="29"/>
      <c r="AC197" s="29"/>
      <c r="AD197" s="29"/>
      <c r="AE197" s="29"/>
      <c r="AF197" s="29"/>
      <c r="AG197" s="29"/>
      <c r="AH197" s="29"/>
      <c r="AI197" s="29"/>
      <c r="AJ197" s="29"/>
      <c r="AK197" s="29"/>
      <c r="AT197" s="132"/>
    </row>
    <row r="198" spans="1:46">
      <c r="A198" s="136"/>
      <c r="B198" s="102"/>
      <c r="C198" s="102"/>
      <c r="D198" s="102"/>
      <c r="E198" s="29"/>
      <c r="F198" s="29"/>
      <c r="G198" s="29"/>
      <c r="H198" s="29"/>
      <c r="I198" s="29"/>
      <c r="J198" s="29"/>
      <c r="K198" s="30"/>
      <c r="L198" s="30"/>
      <c r="M198" s="31"/>
      <c r="N198" s="31"/>
      <c r="O198" s="29"/>
      <c r="P198" s="29"/>
      <c r="Q198" s="29"/>
      <c r="R198" s="29"/>
      <c r="S198" s="29"/>
      <c r="T198" s="29"/>
      <c r="U198" s="40"/>
      <c r="V198" s="40"/>
      <c r="W198" s="30"/>
      <c r="X198" s="30"/>
      <c r="Y198" s="29"/>
      <c r="Z198" s="29"/>
      <c r="AA198" s="29"/>
      <c r="AB198" s="29"/>
      <c r="AC198" s="29"/>
      <c r="AD198" s="29"/>
      <c r="AE198" s="29"/>
      <c r="AF198" s="29"/>
      <c r="AG198" s="29"/>
      <c r="AH198" s="29"/>
      <c r="AI198" s="29"/>
      <c r="AJ198" s="29"/>
      <c r="AK198" s="29"/>
      <c r="AT198" s="132"/>
    </row>
    <row r="199" spans="1:46">
      <c r="A199" s="136"/>
      <c r="B199" s="102"/>
      <c r="C199" s="102"/>
      <c r="D199" s="102"/>
      <c r="E199" s="29"/>
      <c r="F199" s="29"/>
      <c r="G199" s="29"/>
      <c r="H199" s="29"/>
      <c r="I199" s="29"/>
      <c r="J199" s="29"/>
      <c r="K199" s="30"/>
      <c r="L199" s="30"/>
      <c r="M199" s="31"/>
      <c r="N199" s="31"/>
      <c r="O199" s="29"/>
      <c r="P199" s="29"/>
      <c r="Q199" s="29"/>
      <c r="R199" s="29"/>
      <c r="S199" s="29"/>
      <c r="T199" s="29"/>
      <c r="U199" s="40"/>
      <c r="V199" s="40"/>
      <c r="W199" s="30"/>
      <c r="X199" s="30"/>
      <c r="Y199" s="29"/>
      <c r="Z199" s="29"/>
      <c r="AA199" s="29"/>
      <c r="AB199" s="29"/>
      <c r="AC199" s="29"/>
      <c r="AD199" s="29"/>
      <c r="AE199" s="29"/>
      <c r="AF199" s="29"/>
      <c r="AG199" s="29"/>
      <c r="AH199" s="29"/>
      <c r="AI199" s="29"/>
      <c r="AJ199" s="29"/>
      <c r="AK199" s="29"/>
      <c r="AT199" s="132"/>
    </row>
    <row r="200" spans="1:46">
      <c r="A200" s="136"/>
      <c r="B200" s="102"/>
      <c r="C200" s="102"/>
      <c r="D200" s="102"/>
      <c r="E200" s="29"/>
      <c r="F200" s="29"/>
      <c r="G200" s="29"/>
      <c r="H200" s="29"/>
      <c r="I200" s="29"/>
      <c r="J200" s="29"/>
      <c r="K200" s="30"/>
      <c r="L200" s="30"/>
      <c r="M200" s="31"/>
      <c r="N200" s="31"/>
      <c r="O200" s="29"/>
      <c r="P200" s="29"/>
      <c r="Q200" s="29"/>
      <c r="R200" s="29"/>
      <c r="S200" s="29"/>
      <c r="T200" s="29"/>
      <c r="U200" s="40"/>
      <c r="V200" s="40"/>
      <c r="W200" s="30"/>
      <c r="X200" s="30"/>
      <c r="Y200" s="29"/>
      <c r="Z200" s="29"/>
      <c r="AA200" s="29"/>
      <c r="AB200" s="29"/>
      <c r="AC200" s="29"/>
      <c r="AD200" s="29"/>
      <c r="AE200" s="29"/>
      <c r="AF200" s="29"/>
      <c r="AG200" s="29"/>
      <c r="AH200" s="29"/>
      <c r="AI200" s="29"/>
      <c r="AJ200" s="29"/>
      <c r="AK200" s="29"/>
      <c r="AT200" s="132"/>
    </row>
    <row r="201" spans="1:46">
      <c r="A201" s="136"/>
      <c r="B201" s="102"/>
      <c r="C201" s="102"/>
      <c r="D201" s="102"/>
      <c r="E201" s="29"/>
      <c r="F201" s="29"/>
      <c r="G201" s="29"/>
      <c r="H201" s="29"/>
      <c r="I201" s="29"/>
      <c r="J201" s="29"/>
      <c r="K201" s="30"/>
      <c r="L201" s="30"/>
      <c r="M201" s="31"/>
      <c r="N201" s="31"/>
      <c r="O201" s="29"/>
      <c r="P201" s="29"/>
      <c r="Q201" s="29"/>
      <c r="R201" s="29"/>
      <c r="S201" s="29"/>
      <c r="T201" s="29"/>
      <c r="U201" s="40"/>
      <c r="V201" s="40"/>
      <c r="W201" s="30"/>
      <c r="X201" s="30"/>
      <c r="Y201" s="29"/>
      <c r="Z201" s="29"/>
      <c r="AA201" s="29"/>
      <c r="AB201" s="29"/>
      <c r="AC201" s="29"/>
      <c r="AD201" s="29"/>
      <c r="AE201" s="29"/>
      <c r="AF201" s="29"/>
      <c r="AG201" s="29"/>
      <c r="AH201" s="29"/>
      <c r="AI201" s="29"/>
      <c r="AJ201" s="29"/>
      <c r="AK201" s="29"/>
      <c r="AT201" s="132"/>
    </row>
    <row r="202" spans="1:46">
      <c r="A202" s="136"/>
      <c r="B202" s="102"/>
      <c r="C202" s="102"/>
      <c r="D202" s="102"/>
      <c r="E202" s="29"/>
      <c r="F202" s="29"/>
      <c r="G202" s="29"/>
      <c r="H202" s="29"/>
      <c r="I202" s="29"/>
      <c r="J202" s="29"/>
      <c r="K202" s="30"/>
      <c r="L202" s="30"/>
      <c r="M202" s="31"/>
      <c r="N202" s="31"/>
      <c r="O202" s="29"/>
      <c r="P202" s="29"/>
      <c r="Q202" s="29"/>
      <c r="R202" s="29"/>
      <c r="S202" s="29"/>
      <c r="T202" s="29"/>
      <c r="U202" s="40"/>
      <c r="V202" s="40"/>
      <c r="W202" s="30"/>
      <c r="X202" s="30"/>
      <c r="Y202" s="29"/>
      <c r="Z202" s="29"/>
      <c r="AA202" s="29"/>
      <c r="AB202" s="29"/>
      <c r="AC202" s="29"/>
      <c r="AD202" s="29"/>
      <c r="AE202" s="29"/>
      <c r="AF202" s="29"/>
      <c r="AG202" s="29"/>
      <c r="AH202" s="29"/>
      <c r="AI202" s="29"/>
      <c r="AJ202" s="29"/>
      <c r="AK202" s="29"/>
      <c r="AT202" s="132"/>
    </row>
    <row r="203" spans="1:46">
      <c r="A203" s="136"/>
      <c r="B203" s="102"/>
      <c r="C203" s="102"/>
      <c r="D203" s="102"/>
      <c r="E203" s="29"/>
      <c r="F203" s="29"/>
      <c r="G203" s="29"/>
      <c r="H203" s="29"/>
      <c r="I203" s="29"/>
      <c r="J203" s="29"/>
      <c r="K203" s="30"/>
      <c r="L203" s="30"/>
      <c r="M203" s="31"/>
      <c r="N203" s="31"/>
      <c r="O203" s="29"/>
      <c r="P203" s="29"/>
      <c r="Q203" s="29"/>
      <c r="R203" s="29"/>
      <c r="S203" s="29"/>
      <c r="T203" s="29"/>
      <c r="U203" s="40"/>
      <c r="V203" s="40"/>
      <c r="W203" s="30"/>
      <c r="X203" s="30"/>
      <c r="Y203" s="29"/>
      <c r="Z203" s="29"/>
      <c r="AA203" s="29"/>
      <c r="AB203" s="29"/>
      <c r="AC203" s="29"/>
      <c r="AD203" s="29"/>
      <c r="AE203" s="29"/>
      <c r="AF203" s="29"/>
      <c r="AG203" s="29"/>
      <c r="AH203" s="29"/>
      <c r="AI203" s="29"/>
      <c r="AJ203" s="29"/>
      <c r="AK203" s="29"/>
      <c r="AT203" s="132"/>
    </row>
    <row r="204" spans="1:46">
      <c r="A204" s="136"/>
      <c r="B204" s="102"/>
      <c r="C204" s="102"/>
      <c r="D204" s="102"/>
      <c r="E204" s="29"/>
      <c r="F204" s="29"/>
      <c r="G204" s="29"/>
      <c r="H204" s="29"/>
      <c r="I204" s="29"/>
      <c r="J204" s="29"/>
      <c r="K204" s="30"/>
      <c r="L204" s="30"/>
      <c r="M204" s="31"/>
      <c r="N204" s="31"/>
      <c r="O204" s="29"/>
      <c r="P204" s="29"/>
      <c r="Q204" s="29"/>
      <c r="R204" s="29"/>
      <c r="S204" s="29"/>
      <c r="T204" s="29"/>
      <c r="U204" s="40"/>
      <c r="V204" s="40"/>
      <c r="W204" s="30"/>
      <c r="X204" s="30"/>
      <c r="Y204" s="29"/>
      <c r="Z204" s="29"/>
      <c r="AA204" s="29"/>
      <c r="AB204" s="29"/>
      <c r="AC204" s="29"/>
      <c r="AD204" s="29"/>
      <c r="AE204" s="29"/>
      <c r="AF204" s="29"/>
      <c r="AG204" s="29"/>
      <c r="AH204" s="29"/>
      <c r="AI204" s="29"/>
      <c r="AJ204" s="29"/>
      <c r="AK204" s="29"/>
      <c r="AT204" s="132"/>
    </row>
    <row r="205" spans="1:46">
      <c r="A205" s="136"/>
      <c r="B205" s="102"/>
      <c r="C205" s="102"/>
      <c r="D205" s="102"/>
      <c r="E205" s="29"/>
      <c r="F205" s="29"/>
      <c r="G205" s="29"/>
      <c r="H205" s="29"/>
      <c r="I205" s="29"/>
      <c r="J205" s="29"/>
      <c r="K205" s="30"/>
      <c r="L205" s="30"/>
      <c r="M205" s="31"/>
      <c r="N205" s="31"/>
      <c r="O205" s="29"/>
      <c r="P205" s="29"/>
      <c r="Q205" s="29"/>
      <c r="R205" s="29"/>
      <c r="S205" s="29"/>
      <c r="T205" s="29"/>
      <c r="U205" s="40"/>
      <c r="V205" s="40"/>
      <c r="W205" s="30"/>
      <c r="X205" s="30"/>
      <c r="Y205" s="29"/>
      <c r="Z205" s="29"/>
      <c r="AA205" s="29"/>
      <c r="AB205" s="29"/>
      <c r="AC205" s="29"/>
      <c r="AD205" s="29"/>
      <c r="AE205" s="29"/>
      <c r="AF205" s="29"/>
      <c r="AG205" s="29"/>
      <c r="AH205" s="29"/>
      <c r="AI205" s="29"/>
      <c r="AJ205" s="29"/>
      <c r="AK205" s="29"/>
      <c r="AT205" s="132"/>
    </row>
    <row r="206" spans="1:46">
      <c r="A206" s="136"/>
      <c r="B206" s="102"/>
      <c r="C206" s="102"/>
      <c r="D206" s="102"/>
      <c r="E206" s="29"/>
      <c r="F206" s="29"/>
      <c r="G206" s="29"/>
      <c r="H206" s="29"/>
      <c r="I206" s="29"/>
      <c r="J206" s="29"/>
      <c r="K206" s="30"/>
      <c r="L206" s="30"/>
      <c r="M206" s="31"/>
      <c r="N206" s="31"/>
      <c r="O206" s="29"/>
      <c r="P206" s="29"/>
      <c r="Q206" s="29"/>
      <c r="R206" s="29"/>
      <c r="S206" s="29"/>
      <c r="T206" s="29"/>
      <c r="U206" s="40"/>
      <c r="V206" s="40"/>
      <c r="W206" s="30"/>
      <c r="X206" s="30"/>
      <c r="Y206" s="29"/>
      <c r="Z206" s="29"/>
      <c r="AA206" s="29"/>
      <c r="AB206" s="29"/>
      <c r="AC206" s="29"/>
      <c r="AD206" s="29"/>
      <c r="AE206" s="29"/>
      <c r="AF206" s="29"/>
      <c r="AG206" s="29"/>
      <c r="AH206" s="29"/>
      <c r="AI206" s="29"/>
      <c r="AJ206" s="29"/>
      <c r="AK206" s="29"/>
      <c r="AT206" s="132"/>
    </row>
    <row r="207" spans="1:46">
      <c r="A207" s="136"/>
      <c r="B207" s="102"/>
      <c r="C207" s="102"/>
      <c r="D207" s="102"/>
      <c r="E207" s="29"/>
      <c r="F207" s="29"/>
      <c r="G207" s="29"/>
      <c r="H207" s="29"/>
      <c r="I207" s="29"/>
      <c r="J207" s="29"/>
      <c r="K207" s="30"/>
      <c r="L207" s="30"/>
      <c r="M207" s="31"/>
      <c r="N207" s="31"/>
      <c r="O207" s="29"/>
      <c r="P207" s="29"/>
      <c r="Q207" s="29"/>
      <c r="R207" s="29"/>
      <c r="S207" s="29"/>
      <c r="T207" s="29"/>
      <c r="U207" s="40"/>
      <c r="V207" s="40"/>
      <c r="W207" s="30"/>
      <c r="X207" s="30"/>
      <c r="Y207" s="29"/>
      <c r="Z207" s="29"/>
      <c r="AA207" s="29"/>
      <c r="AB207" s="29"/>
      <c r="AC207" s="29"/>
      <c r="AD207" s="29"/>
      <c r="AE207" s="29"/>
      <c r="AF207" s="29"/>
      <c r="AG207" s="29"/>
      <c r="AH207" s="29"/>
      <c r="AI207" s="29"/>
      <c r="AJ207" s="29"/>
      <c r="AK207" s="29"/>
      <c r="AT207" s="132"/>
    </row>
    <row r="208" spans="1:46">
      <c r="A208" s="136"/>
      <c r="B208" s="102"/>
      <c r="C208" s="102"/>
      <c r="D208" s="102"/>
      <c r="E208" s="29"/>
      <c r="F208" s="29"/>
      <c r="G208" s="29"/>
      <c r="H208" s="29"/>
      <c r="I208" s="29"/>
      <c r="J208" s="29"/>
      <c r="K208" s="30"/>
      <c r="L208" s="30"/>
      <c r="M208" s="31"/>
      <c r="N208" s="31"/>
      <c r="O208" s="29"/>
      <c r="P208" s="29"/>
      <c r="Q208" s="29"/>
      <c r="R208" s="29"/>
      <c r="S208" s="29"/>
      <c r="T208" s="29"/>
      <c r="U208" s="40"/>
      <c r="V208" s="40"/>
      <c r="W208" s="30"/>
      <c r="X208" s="30"/>
      <c r="Y208" s="29"/>
      <c r="Z208" s="29"/>
      <c r="AA208" s="29"/>
      <c r="AB208" s="29"/>
      <c r="AC208" s="29"/>
      <c r="AD208" s="29"/>
      <c r="AE208" s="29"/>
      <c r="AF208" s="29"/>
      <c r="AG208" s="29"/>
      <c r="AH208" s="29"/>
      <c r="AI208" s="29"/>
      <c r="AJ208" s="29"/>
      <c r="AK208" s="29"/>
      <c r="AT208" s="132"/>
    </row>
    <row r="209" spans="1:46">
      <c r="A209" s="136"/>
      <c r="B209" s="102"/>
      <c r="C209" s="102"/>
      <c r="D209" s="102"/>
      <c r="E209" s="29"/>
      <c r="F209" s="29"/>
      <c r="G209" s="29"/>
      <c r="H209" s="29"/>
      <c r="I209" s="29"/>
      <c r="J209" s="29"/>
      <c r="K209" s="30"/>
      <c r="L209" s="30"/>
      <c r="M209" s="31"/>
      <c r="N209" s="31"/>
      <c r="O209" s="29"/>
      <c r="P209" s="29"/>
      <c r="Q209" s="29"/>
      <c r="R209" s="29"/>
      <c r="S209" s="29"/>
      <c r="T209" s="29"/>
      <c r="U209" s="40"/>
      <c r="V209" s="40"/>
      <c r="W209" s="30"/>
      <c r="X209" s="30"/>
      <c r="Y209" s="29"/>
      <c r="Z209" s="29"/>
      <c r="AA209" s="29"/>
      <c r="AB209" s="29"/>
      <c r="AC209" s="29"/>
      <c r="AD209" s="29"/>
      <c r="AE209" s="29"/>
      <c r="AF209" s="29"/>
      <c r="AG209" s="29"/>
      <c r="AH209" s="29"/>
      <c r="AI209" s="29"/>
      <c r="AJ209" s="29"/>
      <c r="AK209" s="29"/>
      <c r="AT209" s="132"/>
    </row>
    <row r="210" spans="1:46">
      <c r="A210" s="136"/>
      <c r="B210" s="102"/>
      <c r="C210" s="102"/>
      <c r="D210" s="102"/>
      <c r="E210" s="29"/>
      <c r="F210" s="29"/>
      <c r="G210" s="29"/>
      <c r="H210" s="29"/>
      <c r="I210" s="29"/>
      <c r="J210" s="29"/>
      <c r="K210" s="30"/>
      <c r="L210" s="30"/>
      <c r="M210" s="31"/>
      <c r="N210" s="31"/>
      <c r="O210" s="29"/>
      <c r="P210" s="29"/>
      <c r="Q210" s="29"/>
      <c r="R210" s="29"/>
      <c r="S210" s="29"/>
      <c r="T210" s="29"/>
      <c r="U210" s="40"/>
      <c r="V210" s="40"/>
      <c r="W210" s="30"/>
      <c r="X210" s="30"/>
      <c r="Y210" s="29"/>
      <c r="Z210" s="29"/>
      <c r="AA210" s="29"/>
      <c r="AB210" s="29"/>
      <c r="AC210" s="29"/>
      <c r="AD210" s="29"/>
      <c r="AE210" s="29"/>
      <c r="AF210" s="29"/>
      <c r="AG210" s="29"/>
      <c r="AH210" s="29"/>
      <c r="AI210" s="29"/>
      <c r="AJ210" s="29"/>
      <c r="AK210" s="29"/>
      <c r="AT210" s="132"/>
    </row>
    <row r="211" spans="1:46">
      <c r="A211" s="136"/>
      <c r="B211" s="102"/>
      <c r="C211" s="102"/>
      <c r="D211" s="102"/>
      <c r="E211" s="29"/>
      <c r="F211" s="29"/>
      <c r="G211" s="29"/>
      <c r="H211" s="29"/>
      <c r="I211" s="29"/>
      <c r="J211" s="29"/>
      <c r="K211" s="30"/>
      <c r="L211" s="30"/>
      <c r="M211" s="31"/>
      <c r="N211" s="31"/>
      <c r="O211" s="29"/>
      <c r="P211" s="29"/>
      <c r="Q211" s="29"/>
      <c r="R211" s="29"/>
      <c r="S211" s="29"/>
      <c r="T211" s="29"/>
      <c r="U211" s="40"/>
      <c r="V211" s="40"/>
      <c r="W211" s="30"/>
      <c r="X211" s="30"/>
      <c r="Y211" s="29"/>
      <c r="Z211" s="29"/>
      <c r="AA211" s="29"/>
      <c r="AB211" s="29"/>
      <c r="AC211" s="29"/>
      <c r="AD211" s="29"/>
      <c r="AE211" s="29"/>
      <c r="AF211" s="29"/>
      <c r="AG211" s="29"/>
      <c r="AH211" s="29"/>
      <c r="AI211" s="29"/>
      <c r="AJ211" s="29"/>
      <c r="AK211" s="29"/>
      <c r="AT211" s="132"/>
    </row>
    <row r="212" spans="1:46">
      <c r="A212" s="136"/>
      <c r="B212" s="102"/>
      <c r="C212" s="102"/>
      <c r="D212" s="102"/>
      <c r="E212" s="29"/>
      <c r="F212" s="29"/>
      <c r="G212" s="29"/>
      <c r="H212" s="29"/>
      <c r="I212" s="29"/>
      <c r="J212" s="29"/>
      <c r="K212" s="30"/>
      <c r="L212" s="30"/>
      <c r="M212" s="31"/>
      <c r="N212" s="31"/>
      <c r="O212" s="29"/>
      <c r="P212" s="29"/>
      <c r="Q212" s="29"/>
      <c r="R212" s="29"/>
      <c r="S212" s="29"/>
      <c r="T212" s="29"/>
      <c r="U212" s="40"/>
      <c r="V212" s="40"/>
      <c r="W212" s="30"/>
      <c r="X212" s="30"/>
      <c r="Y212" s="29"/>
      <c r="Z212" s="29"/>
      <c r="AA212" s="29"/>
      <c r="AB212" s="29"/>
      <c r="AC212" s="29"/>
      <c r="AD212" s="29"/>
      <c r="AE212" s="29"/>
      <c r="AF212" s="29"/>
      <c r="AG212" s="29"/>
      <c r="AH212" s="29"/>
      <c r="AI212" s="29"/>
      <c r="AJ212" s="29"/>
      <c r="AK212" s="29"/>
      <c r="AT212" s="132"/>
    </row>
    <row r="213" spans="1:46">
      <c r="A213" s="136"/>
      <c r="B213" s="102"/>
      <c r="C213" s="102"/>
      <c r="D213" s="102"/>
      <c r="E213" s="29"/>
      <c r="F213" s="29"/>
      <c r="G213" s="29"/>
      <c r="H213" s="29"/>
      <c r="I213" s="29"/>
      <c r="J213" s="29"/>
      <c r="K213" s="30"/>
      <c r="L213" s="30"/>
      <c r="M213" s="31"/>
      <c r="N213" s="31"/>
      <c r="O213" s="29"/>
      <c r="P213" s="29"/>
      <c r="Q213" s="29"/>
      <c r="R213" s="29"/>
      <c r="S213" s="29"/>
      <c r="T213" s="29"/>
      <c r="U213" s="40"/>
      <c r="V213" s="40"/>
      <c r="W213" s="30"/>
      <c r="X213" s="30"/>
      <c r="Y213" s="29"/>
      <c r="Z213" s="29"/>
      <c r="AA213" s="29"/>
      <c r="AB213" s="29"/>
      <c r="AC213" s="29"/>
      <c r="AD213" s="29"/>
      <c r="AE213" s="29"/>
      <c r="AF213" s="29"/>
      <c r="AG213" s="29"/>
      <c r="AH213" s="29"/>
      <c r="AI213" s="29"/>
      <c r="AJ213" s="29"/>
      <c r="AK213" s="29"/>
      <c r="AT213" s="132"/>
    </row>
    <row r="214" spans="1:46">
      <c r="A214" s="136"/>
      <c r="B214" s="102"/>
      <c r="C214" s="102"/>
      <c r="D214" s="102"/>
      <c r="E214" s="29"/>
      <c r="F214" s="29"/>
      <c r="G214" s="29"/>
      <c r="H214" s="29"/>
      <c r="I214" s="29"/>
      <c r="J214" s="29"/>
      <c r="K214" s="30"/>
      <c r="L214" s="30"/>
      <c r="M214" s="31"/>
      <c r="N214" s="31"/>
      <c r="O214" s="29"/>
      <c r="P214" s="29"/>
      <c r="Q214" s="29"/>
      <c r="R214" s="29"/>
      <c r="S214" s="29"/>
      <c r="T214" s="29"/>
      <c r="U214" s="40"/>
      <c r="V214" s="40"/>
      <c r="W214" s="30"/>
      <c r="X214" s="30"/>
      <c r="Y214" s="29"/>
      <c r="Z214" s="29"/>
      <c r="AA214" s="29"/>
      <c r="AB214" s="29"/>
      <c r="AC214" s="29"/>
      <c r="AD214" s="29"/>
      <c r="AE214" s="29"/>
      <c r="AF214" s="29"/>
      <c r="AG214" s="29"/>
      <c r="AH214" s="29"/>
      <c r="AI214" s="29"/>
      <c r="AJ214" s="29"/>
      <c r="AK214" s="29"/>
      <c r="AT214" s="132"/>
    </row>
    <row r="215" spans="1:46">
      <c r="A215" s="136"/>
      <c r="B215" s="102"/>
      <c r="C215" s="102"/>
      <c r="D215" s="102"/>
      <c r="E215" s="29"/>
      <c r="F215" s="29"/>
      <c r="G215" s="29"/>
      <c r="H215" s="29"/>
      <c r="I215" s="29"/>
      <c r="J215" s="29"/>
      <c r="K215" s="30"/>
      <c r="L215" s="30"/>
      <c r="M215" s="31"/>
      <c r="N215" s="31"/>
      <c r="O215" s="29"/>
      <c r="P215" s="29"/>
      <c r="Q215" s="29"/>
      <c r="R215" s="29"/>
      <c r="S215" s="29"/>
      <c r="T215" s="29"/>
      <c r="U215" s="40"/>
      <c r="V215" s="40"/>
      <c r="W215" s="30"/>
      <c r="X215" s="30"/>
      <c r="Y215" s="29"/>
      <c r="Z215" s="29"/>
      <c r="AA215" s="29"/>
      <c r="AB215" s="29"/>
      <c r="AC215" s="29"/>
      <c r="AD215" s="29"/>
      <c r="AE215" s="29"/>
      <c r="AF215" s="29"/>
      <c r="AG215" s="29"/>
      <c r="AH215" s="29"/>
      <c r="AI215" s="29"/>
      <c r="AJ215" s="29"/>
      <c r="AK215" s="29"/>
      <c r="AT215" s="132"/>
    </row>
    <row r="216" spans="1:46">
      <c r="A216" s="136"/>
      <c r="B216" s="102"/>
      <c r="C216" s="102"/>
      <c r="D216" s="102"/>
      <c r="E216" s="29"/>
      <c r="F216" s="29"/>
      <c r="G216" s="29"/>
      <c r="H216" s="29"/>
      <c r="I216" s="29"/>
      <c r="J216" s="29"/>
      <c r="K216" s="30"/>
      <c r="L216" s="30"/>
      <c r="M216" s="31"/>
      <c r="N216" s="31"/>
      <c r="O216" s="29"/>
      <c r="P216" s="29"/>
      <c r="Q216" s="29"/>
      <c r="R216" s="29"/>
      <c r="S216" s="29"/>
      <c r="T216" s="29"/>
      <c r="U216" s="40"/>
      <c r="V216" s="40"/>
      <c r="W216" s="30"/>
      <c r="X216" s="30"/>
      <c r="Y216" s="29"/>
      <c r="Z216" s="29"/>
      <c r="AA216" s="29"/>
      <c r="AB216" s="29"/>
      <c r="AC216" s="29"/>
      <c r="AD216" s="29"/>
      <c r="AE216" s="29"/>
      <c r="AF216" s="29"/>
      <c r="AG216" s="29"/>
      <c r="AH216" s="29"/>
      <c r="AI216" s="29"/>
      <c r="AJ216" s="29"/>
      <c r="AK216" s="29"/>
      <c r="AT216" s="132"/>
    </row>
    <row r="217" spans="1:46">
      <c r="A217" s="136"/>
      <c r="B217" s="102"/>
      <c r="C217" s="102"/>
      <c r="D217" s="102"/>
      <c r="E217" s="29"/>
      <c r="F217" s="29"/>
      <c r="G217" s="29"/>
      <c r="H217" s="29"/>
      <c r="I217" s="29"/>
      <c r="J217" s="29"/>
      <c r="K217" s="30"/>
      <c r="L217" s="30"/>
      <c r="M217" s="31"/>
      <c r="N217" s="31"/>
      <c r="O217" s="29"/>
      <c r="P217" s="29"/>
      <c r="Q217" s="29"/>
      <c r="R217" s="29"/>
      <c r="S217" s="29"/>
      <c r="T217" s="29"/>
      <c r="U217" s="40"/>
      <c r="V217" s="40"/>
      <c r="W217" s="30"/>
      <c r="X217" s="30"/>
      <c r="Y217" s="29"/>
      <c r="Z217" s="29"/>
      <c r="AA217" s="29"/>
      <c r="AB217" s="29"/>
      <c r="AC217" s="29"/>
      <c r="AD217" s="29"/>
      <c r="AE217" s="29"/>
      <c r="AF217" s="29"/>
      <c r="AG217" s="29"/>
      <c r="AH217" s="29"/>
      <c r="AI217" s="29"/>
      <c r="AJ217" s="29"/>
      <c r="AK217" s="29"/>
      <c r="AT217" s="132"/>
    </row>
    <row r="218" spans="1:46">
      <c r="A218" s="136"/>
      <c r="B218" s="102"/>
      <c r="C218" s="102"/>
      <c r="D218" s="102"/>
      <c r="E218" s="29"/>
      <c r="F218" s="29"/>
      <c r="G218" s="29"/>
      <c r="H218" s="29"/>
      <c r="I218" s="29"/>
      <c r="J218" s="29"/>
      <c r="K218" s="30"/>
      <c r="L218" s="30"/>
      <c r="M218" s="31"/>
      <c r="N218" s="31"/>
      <c r="O218" s="29"/>
      <c r="P218" s="29"/>
      <c r="Q218" s="29"/>
      <c r="R218" s="29"/>
      <c r="S218" s="29"/>
      <c r="T218" s="29"/>
      <c r="U218" s="40"/>
      <c r="V218" s="40"/>
      <c r="W218" s="30"/>
      <c r="X218" s="30"/>
      <c r="Y218" s="29"/>
      <c r="Z218" s="29"/>
      <c r="AA218" s="29"/>
      <c r="AB218" s="29"/>
      <c r="AC218" s="29"/>
      <c r="AD218" s="29"/>
      <c r="AE218" s="29"/>
      <c r="AF218" s="29"/>
      <c r="AG218" s="29"/>
      <c r="AH218" s="29"/>
      <c r="AI218" s="29"/>
      <c r="AJ218" s="29"/>
      <c r="AK218" s="29"/>
      <c r="AT218" s="132"/>
    </row>
    <row r="219" spans="1:46">
      <c r="A219" s="136"/>
      <c r="B219" s="102"/>
      <c r="C219" s="102"/>
      <c r="D219" s="102"/>
      <c r="E219" s="29"/>
      <c r="F219" s="29"/>
      <c r="G219" s="29"/>
      <c r="H219" s="29"/>
      <c r="I219" s="29"/>
      <c r="J219" s="29"/>
      <c r="K219" s="30"/>
      <c r="L219" s="30"/>
      <c r="M219" s="31"/>
      <c r="N219" s="31"/>
      <c r="O219" s="29"/>
      <c r="P219" s="29"/>
      <c r="Q219" s="29"/>
      <c r="R219" s="29"/>
      <c r="S219" s="29"/>
      <c r="T219" s="29"/>
      <c r="U219" s="40"/>
      <c r="V219" s="40"/>
      <c r="W219" s="30"/>
      <c r="X219" s="30"/>
      <c r="Y219" s="29"/>
      <c r="Z219" s="29"/>
      <c r="AA219" s="29"/>
      <c r="AB219" s="29"/>
      <c r="AC219" s="29"/>
      <c r="AD219" s="29"/>
      <c r="AE219" s="29"/>
      <c r="AF219" s="29"/>
      <c r="AG219" s="29"/>
      <c r="AH219" s="29"/>
      <c r="AI219" s="29"/>
      <c r="AJ219" s="29"/>
      <c r="AK219" s="29"/>
      <c r="AT219" s="132"/>
    </row>
    <row r="220" spans="1:46">
      <c r="A220" s="136"/>
      <c r="B220" s="102"/>
      <c r="C220" s="102"/>
      <c r="D220" s="102"/>
      <c r="E220" s="29"/>
      <c r="F220" s="29"/>
      <c r="G220" s="29"/>
      <c r="H220" s="29"/>
      <c r="I220" s="29"/>
      <c r="J220" s="29"/>
      <c r="K220" s="30"/>
      <c r="L220" s="30"/>
      <c r="M220" s="31"/>
      <c r="N220" s="31"/>
      <c r="O220" s="29"/>
      <c r="P220" s="29"/>
      <c r="Q220" s="29"/>
      <c r="R220" s="29"/>
      <c r="S220" s="29"/>
      <c r="T220" s="29"/>
      <c r="U220" s="40"/>
      <c r="V220" s="40"/>
      <c r="W220" s="30"/>
      <c r="X220" s="30"/>
      <c r="Y220" s="29"/>
      <c r="Z220" s="29"/>
      <c r="AA220" s="29"/>
      <c r="AB220" s="29"/>
      <c r="AC220" s="29"/>
      <c r="AD220" s="29"/>
      <c r="AE220" s="29"/>
      <c r="AF220" s="29"/>
      <c r="AG220" s="29"/>
      <c r="AH220" s="29"/>
      <c r="AI220" s="29"/>
      <c r="AJ220" s="29"/>
      <c r="AK220" s="29"/>
      <c r="AT220" s="132"/>
    </row>
    <row r="221" spans="1:46">
      <c r="A221" s="136"/>
      <c r="B221" s="102"/>
      <c r="C221" s="102"/>
      <c r="D221" s="102"/>
      <c r="E221" s="29"/>
      <c r="F221" s="29"/>
      <c r="G221" s="29"/>
      <c r="H221" s="29"/>
      <c r="I221" s="29"/>
      <c r="J221" s="29"/>
      <c r="K221" s="30"/>
      <c r="L221" s="30"/>
      <c r="M221" s="31"/>
      <c r="N221" s="31"/>
      <c r="O221" s="29"/>
      <c r="P221" s="29"/>
      <c r="Q221" s="29"/>
      <c r="R221" s="29"/>
      <c r="S221" s="29"/>
      <c r="T221" s="29"/>
      <c r="U221" s="40"/>
      <c r="V221" s="40"/>
      <c r="W221" s="30"/>
      <c r="X221" s="30"/>
      <c r="Y221" s="29"/>
      <c r="Z221" s="29"/>
      <c r="AA221" s="29"/>
      <c r="AB221" s="29"/>
      <c r="AC221" s="29"/>
      <c r="AD221" s="29"/>
      <c r="AE221" s="29"/>
      <c r="AF221" s="29"/>
      <c r="AG221" s="29"/>
      <c r="AH221" s="29"/>
      <c r="AI221" s="29"/>
      <c r="AJ221" s="29"/>
      <c r="AK221" s="29"/>
      <c r="AT221" s="132"/>
    </row>
    <row r="222" spans="1:46">
      <c r="A222" s="136"/>
      <c r="B222" s="102"/>
      <c r="C222" s="102"/>
      <c r="D222" s="102"/>
      <c r="E222" s="29"/>
      <c r="F222" s="29"/>
      <c r="G222" s="29"/>
      <c r="H222" s="29"/>
      <c r="I222" s="29"/>
      <c r="J222" s="29"/>
      <c r="K222" s="30"/>
      <c r="L222" s="30"/>
      <c r="M222" s="31"/>
      <c r="N222" s="31"/>
      <c r="O222" s="29"/>
      <c r="P222" s="29"/>
      <c r="Q222" s="29"/>
      <c r="R222" s="29"/>
      <c r="S222" s="29"/>
      <c r="T222" s="29"/>
      <c r="U222" s="40"/>
      <c r="V222" s="40"/>
      <c r="W222" s="30"/>
      <c r="X222" s="30"/>
      <c r="Y222" s="29"/>
      <c r="Z222" s="29"/>
      <c r="AA222" s="29"/>
      <c r="AB222" s="29"/>
      <c r="AC222" s="29"/>
      <c r="AD222" s="29"/>
      <c r="AE222" s="29"/>
      <c r="AF222" s="29"/>
      <c r="AG222" s="29"/>
      <c r="AH222" s="29"/>
      <c r="AI222" s="29"/>
      <c r="AJ222" s="29"/>
      <c r="AK222" s="29"/>
      <c r="AT222" s="132"/>
    </row>
    <row r="223" spans="1:46">
      <c r="A223" s="136"/>
      <c r="B223" s="102"/>
      <c r="C223" s="102"/>
      <c r="D223" s="102"/>
      <c r="E223" s="29"/>
      <c r="F223" s="29"/>
      <c r="G223" s="29"/>
      <c r="H223" s="29"/>
      <c r="I223" s="29"/>
      <c r="J223" s="29"/>
      <c r="K223" s="30"/>
      <c r="L223" s="30"/>
      <c r="M223" s="31"/>
      <c r="N223" s="31"/>
      <c r="O223" s="29"/>
      <c r="P223" s="29"/>
      <c r="Q223" s="29"/>
      <c r="R223" s="29"/>
      <c r="S223" s="29"/>
      <c r="T223" s="29"/>
      <c r="U223" s="40"/>
      <c r="V223" s="40"/>
      <c r="W223" s="30"/>
      <c r="X223" s="30"/>
      <c r="Y223" s="29"/>
      <c r="Z223" s="29"/>
      <c r="AA223" s="29"/>
      <c r="AB223" s="29"/>
      <c r="AC223" s="29"/>
      <c r="AD223" s="29"/>
      <c r="AE223" s="29"/>
      <c r="AF223" s="29"/>
      <c r="AG223" s="29"/>
      <c r="AH223" s="29"/>
      <c r="AI223" s="29"/>
      <c r="AJ223" s="29"/>
      <c r="AK223" s="29"/>
      <c r="AT223" s="132"/>
    </row>
    <row r="224" spans="1:46">
      <c r="A224" s="136"/>
      <c r="B224" s="102"/>
      <c r="C224" s="102"/>
      <c r="D224" s="102"/>
      <c r="E224" s="29"/>
      <c r="F224" s="29"/>
      <c r="G224" s="29"/>
      <c r="H224" s="29"/>
      <c r="I224" s="29"/>
      <c r="J224" s="29"/>
      <c r="K224" s="30"/>
      <c r="L224" s="30"/>
      <c r="M224" s="31"/>
      <c r="N224" s="31"/>
      <c r="O224" s="29"/>
      <c r="P224" s="29"/>
      <c r="Q224" s="29"/>
      <c r="R224" s="29"/>
      <c r="S224" s="29"/>
      <c r="T224" s="29"/>
      <c r="U224" s="40"/>
      <c r="V224" s="40"/>
      <c r="W224" s="30"/>
      <c r="X224" s="30"/>
      <c r="Y224" s="29"/>
      <c r="Z224" s="29"/>
      <c r="AA224" s="29"/>
      <c r="AB224" s="29"/>
      <c r="AC224" s="29"/>
      <c r="AD224" s="29"/>
      <c r="AE224" s="29"/>
      <c r="AF224" s="29"/>
      <c r="AG224" s="29"/>
      <c r="AH224" s="29"/>
      <c r="AI224" s="29"/>
      <c r="AJ224" s="29"/>
      <c r="AK224" s="29"/>
      <c r="AT224" s="197" t="e">
        <f t="shared" ref="AT224:AT252" si="9">AS224/AR224</f>
        <v>#DIV/0!</v>
      </c>
    </row>
    <row r="225" spans="1:46">
      <c r="A225" s="136"/>
      <c r="B225" s="102"/>
      <c r="C225" s="102"/>
      <c r="D225" s="102"/>
      <c r="E225" s="29"/>
      <c r="F225" s="29"/>
      <c r="G225" s="29"/>
      <c r="H225" s="29"/>
      <c r="I225" s="29"/>
      <c r="J225" s="29"/>
      <c r="K225" s="30"/>
      <c r="L225" s="30"/>
      <c r="M225" s="31"/>
      <c r="N225" s="31"/>
      <c r="O225" s="29"/>
      <c r="P225" s="29"/>
      <c r="Q225" s="29"/>
      <c r="R225" s="29"/>
      <c r="S225" s="29"/>
      <c r="T225" s="29"/>
      <c r="U225" s="40"/>
      <c r="V225" s="40"/>
      <c r="W225" s="30"/>
      <c r="X225" s="30"/>
      <c r="Y225" s="29"/>
      <c r="Z225" s="29"/>
      <c r="AA225" s="29"/>
      <c r="AB225" s="29"/>
      <c r="AC225" s="29"/>
      <c r="AD225" s="29"/>
      <c r="AE225" s="29"/>
      <c r="AF225" s="29"/>
      <c r="AG225" s="29"/>
      <c r="AH225" s="29"/>
      <c r="AI225" s="29"/>
      <c r="AJ225" s="29"/>
      <c r="AK225" s="29"/>
      <c r="AT225" s="197" t="e">
        <f t="shared" si="9"/>
        <v>#DIV/0!</v>
      </c>
    </row>
    <row r="226" spans="1:46">
      <c r="A226" s="136"/>
      <c r="B226" s="102"/>
      <c r="C226" s="102"/>
      <c r="D226" s="102"/>
      <c r="E226" s="29"/>
      <c r="F226" s="29"/>
      <c r="G226" s="29"/>
      <c r="H226" s="29"/>
      <c r="I226" s="29"/>
      <c r="J226" s="29"/>
      <c r="K226" s="30"/>
      <c r="L226" s="30"/>
      <c r="M226" s="31"/>
      <c r="N226" s="31"/>
      <c r="O226" s="29"/>
      <c r="P226" s="29"/>
      <c r="Q226" s="29"/>
      <c r="R226" s="29"/>
      <c r="S226" s="29"/>
      <c r="T226" s="29"/>
      <c r="U226" s="40"/>
      <c r="V226" s="40"/>
      <c r="W226" s="30"/>
      <c r="X226" s="30"/>
      <c r="Y226" s="29"/>
      <c r="Z226" s="29"/>
      <c r="AA226" s="29"/>
      <c r="AB226" s="29"/>
      <c r="AC226" s="29"/>
      <c r="AD226" s="29"/>
      <c r="AE226" s="29"/>
      <c r="AF226" s="29"/>
      <c r="AG226" s="29"/>
      <c r="AH226" s="29"/>
      <c r="AI226" s="29"/>
      <c r="AJ226" s="29"/>
      <c r="AK226" s="29"/>
      <c r="AT226" s="197" t="e">
        <f t="shared" si="9"/>
        <v>#DIV/0!</v>
      </c>
    </row>
    <row r="227" spans="1:46">
      <c r="A227" s="136"/>
      <c r="B227" s="102"/>
      <c r="C227" s="102"/>
      <c r="D227" s="102"/>
      <c r="E227" s="29"/>
      <c r="F227" s="29"/>
      <c r="G227" s="29"/>
      <c r="H227" s="29"/>
      <c r="I227" s="29"/>
      <c r="J227" s="29"/>
      <c r="K227" s="30"/>
      <c r="L227" s="30"/>
      <c r="M227" s="31"/>
      <c r="N227" s="31"/>
      <c r="O227" s="29"/>
      <c r="P227" s="29"/>
      <c r="Q227" s="29"/>
      <c r="R227" s="29"/>
      <c r="S227" s="29"/>
      <c r="T227" s="29"/>
      <c r="U227" s="40"/>
      <c r="V227" s="40"/>
      <c r="W227" s="30"/>
      <c r="X227" s="30"/>
      <c r="Y227" s="29"/>
      <c r="Z227" s="29"/>
      <c r="AA227" s="29"/>
      <c r="AB227" s="29"/>
      <c r="AC227" s="29"/>
      <c r="AD227" s="29"/>
      <c r="AE227" s="29"/>
      <c r="AF227" s="29"/>
      <c r="AG227" s="29"/>
      <c r="AH227" s="29"/>
      <c r="AI227" s="29"/>
      <c r="AJ227" s="29"/>
      <c r="AK227" s="29"/>
      <c r="AT227" s="197" t="e">
        <f t="shared" si="9"/>
        <v>#DIV/0!</v>
      </c>
    </row>
    <row r="228" spans="1:46">
      <c r="A228" s="136"/>
      <c r="B228" s="102"/>
      <c r="C228" s="102"/>
      <c r="D228" s="102"/>
      <c r="E228" s="29"/>
      <c r="F228" s="29"/>
      <c r="G228" s="29"/>
      <c r="H228" s="29"/>
      <c r="I228" s="29"/>
      <c r="J228" s="29"/>
      <c r="K228" s="30"/>
      <c r="L228" s="30"/>
      <c r="M228" s="31"/>
      <c r="N228" s="31"/>
      <c r="O228" s="29"/>
      <c r="P228" s="29"/>
      <c r="Q228" s="29"/>
      <c r="R228" s="29"/>
      <c r="S228" s="29"/>
      <c r="T228" s="29"/>
      <c r="U228" s="40"/>
      <c r="V228" s="40"/>
      <c r="W228" s="30"/>
      <c r="X228" s="30"/>
      <c r="Y228" s="29"/>
      <c r="Z228" s="29"/>
      <c r="AA228" s="29"/>
      <c r="AB228" s="29"/>
      <c r="AC228" s="29"/>
      <c r="AD228" s="29"/>
      <c r="AE228" s="29"/>
      <c r="AF228" s="29"/>
      <c r="AG228" s="29"/>
      <c r="AH228" s="29"/>
      <c r="AI228" s="29"/>
      <c r="AJ228" s="29"/>
      <c r="AK228" s="29"/>
      <c r="AT228" s="197" t="e">
        <f t="shared" si="9"/>
        <v>#DIV/0!</v>
      </c>
    </row>
    <row r="229" spans="1:46">
      <c r="A229" s="136"/>
      <c r="B229" s="102"/>
      <c r="C229" s="102"/>
      <c r="D229" s="102"/>
      <c r="E229" s="29"/>
      <c r="F229" s="29"/>
      <c r="G229" s="29"/>
      <c r="H229" s="29"/>
      <c r="I229" s="29"/>
      <c r="J229" s="29"/>
      <c r="K229" s="30"/>
      <c r="L229" s="30"/>
      <c r="M229" s="31"/>
      <c r="N229" s="31"/>
      <c r="O229" s="29"/>
      <c r="P229" s="29"/>
      <c r="Q229" s="29"/>
      <c r="R229" s="29"/>
      <c r="S229" s="29"/>
      <c r="T229" s="29"/>
      <c r="U229" s="40"/>
      <c r="V229" s="40"/>
      <c r="W229" s="30"/>
      <c r="X229" s="30"/>
      <c r="Y229" s="29"/>
      <c r="Z229" s="29"/>
      <c r="AA229" s="29"/>
      <c r="AB229" s="29"/>
      <c r="AC229" s="29"/>
      <c r="AD229" s="29"/>
      <c r="AE229" s="29"/>
      <c r="AF229" s="29"/>
      <c r="AG229" s="29"/>
      <c r="AH229" s="29"/>
      <c r="AI229" s="29"/>
      <c r="AJ229" s="29"/>
      <c r="AK229" s="29"/>
      <c r="AT229" s="197" t="e">
        <f t="shared" si="9"/>
        <v>#DIV/0!</v>
      </c>
    </row>
    <row r="230" spans="1:46">
      <c r="A230" s="136"/>
      <c r="B230" s="102"/>
      <c r="C230" s="102"/>
      <c r="D230" s="102"/>
      <c r="E230" s="29"/>
      <c r="F230" s="29"/>
      <c r="G230" s="29"/>
      <c r="H230" s="29"/>
      <c r="I230" s="29"/>
      <c r="J230" s="29"/>
      <c r="K230" s="30"/>
      <c r="L230" s="30"/>
      <c r="M230" s="31"/>
      <c r="N230" s="31"/>
      <c r="O230" s="29"/>
      <c r="P230" s="29"/>
      <c r="Q230" s="29"/>
      <c r="R230" s="29"/>
      <c r="S230" s="29"/>
      <c r="T230" s="29"/>
      <c r="U230" s="40"/>
      <c r="V230" s="40"/>
      <c r="W230" s="30"/>
      <c r="X230" s="30"/>
      <c r="Y230" s="29"/>
      <c r="Z230" s="29"/>
      <c r="AA230" s="29"/>
      <c r="AB230" s="29"/>
      <c r="AC230" s="29"/>
      <c r="AD230" s="29"/>
      <c r="AE230" s="29"/>
      <c r="AF230" s="29"/>
      <c r="AG230" s="29"/>
      <c r="AH230" s="29"/>
      <c r="AI230" s="29"/>
      <c r="AJ230" s="29"/>
      <c r="AK230" s="29"/>
      <c r="AT230" s="197" t="e">
        <f t="shared" si="9"/>
        <v>#DIV/0!</v>
      </c>
    </row>
    <row r="231" spans="1:46">
      <c r="A231" s="136"/>
      <c r="B231" s="102"/>
      <c r="C231" s="102"/>
      <c r="D231" s="102"/>
      <c r="E231" s="29"/>
      <c r="F231" s="29"/>
      <c r="G231" s="29"/>
      <c r="H231" s="29"/>
      <c r="I231" s="29"/>
      <c r="J231" s="29"/>
      <c r="K231" s="30"/>
      <c r="L231" s="30"/>
      <c r="M231" s="31"/>
      <c r="N231" s="31"/>
      <c r="O231" s="29"/>
      <c r="P231" s="29"/>
      <c r="Q231" s="29"/>
      <c r="R231" s="29"/>
      <c r="S231" s="29"/>
      <c r="T231" s="29"/>
      <c r="U231" s="40"/>
      <c r="V231" s="40"/>
      <c r="W231" s="30"/>
      <c r="X231" s="30"/>
      <c r="Y231" s="29"/>
      <c r="Z231" s="29"/>
      <c r="AA231" s="29"/>
      <c r="AB231" s="29"/>
      <c r="AC231" s="29"/>
      <c r="AD231" s="29"/>
      <c r="AE231" s="29"/>
      <c r="AF231" s="29"/>
      <c r="AG231" s="29"/>
      <c r="AH231" s="29"/>
      <c r="AI231" s="29"/>
      <c r="AJ231" s="29"/>
      <c r="AK231" s="29"/>
      <c r="AT231" s="197" t="e">
        <f t="shared" si="9"/>
        <v>#DIV/0!</v>
      </c>
    </row>
    <row r="232" spans="1:46">
      <c r="A232" s="136"/>
      <c r="B232" s="102"/>
      <c r="C232" s="102"/>
      <c r="D232" s="102"/>
      <c r="E232" s="29"/>
      <c r="F232" s="29"/>
      <c r="G232" s="29"/>
      <c r="H232" s="29"/>
      <c r="I232" s="29"/>
      <c r="J232" s="29"/>
      <c r="K232" s="30"/>
      <c r="L232" s="30"/>
      <c r="M232" s="31"/>
      <c r="N232" s="31"/>
      <c r="O232" s="29"/>
      <c r="P232" s="29"/>
      <c r="Q232" s="29"/>
      <c r="R232" s="29"/>
      <c r="S232" s="29"/>
      <c r="T232" s="29"/>
      <c r="U232" s="40"/>
      <c r="V232" s="40"/>
      <c r="W232" s="30"/>
      <c r="X232" s="30"/>
      <c r="Y232" s="29"/>
      <c r="Z232" s="29"/>
      <c r="AA232" s="29"/>
      <c r="AB232" s="29"/>
      <c r="AC232" s="29"/>
      <c r="AD232" s="29"/>
      <c r="AE232" s="29"/>
      <c r="AF232" s="29"/>
      <c r="AG232" s="29"/>
      <c r="AH232" s="29"/>
      <c r="AI232" s="29"/>
      <c r="AJ232" s="29"/>
      <c r="AK232" s="29"/>
      <c r="AT232" s="197" t="e">
        <f t="shared" si="9"/>
        <v>#DIV/0!</v>
      </c>
    </row>
    <row r="233" spans="1:46">
      <c r="A233" s="136"/>
      <c r="B233" s="102"/>
      <c r="C233" s="102"/>
      <c r="D233" s="102"/>
      <c r="E233" s="29"/>
      <c r="F233" s="29"/>
      <c r="G233" s="29"/>
      <c r="H233" s="29"/>
      <c r="I233" s="29"/>
      <c r="J233" s="29"/>
      <c r="K233" s="30"/>
      <c r="L233" s="30"/>
      <c r="M233" s="31"/>
      <c r="N233" s="31"/>
      <c r="O233" s="29"/>
      <c r="P233" s="29"/>
      <c r="Q233" s="29"/>
      <c r="R233" s="29"/>
      <c r="S233" s="29"/>
      <c r="T233" s="29"/>
      <c r="U233" s="40"/>
      <c r="V233" s="40"/>
      <c r="W233" s="30"/>
      <c r="X233" s="30"/>
      <c r="Y233" s="29"/>
      <c r="Z233" s="29"/>
      <c r="AA233" s="29"/>
      <c r="AB233" s="29"/>
      <c r="AC233" s="29"/>
      <c r="AD233" s="29"/>
      <c r="AE233" s="29"/>
      <c r="AF233" s="29"/>
      <c r="AG233" s="29"/>
      <c r="AH233" s="29"/>
      <c r="AI233" s="29"/>
      <c r="AJ233" s="29"/>
      <c r="AK233" s="29"/>
      <c r="AT233" s="197" t="e">
        <f t="shared" si="9"/>
        <v>#DIV/0!</v>
      </c>
    </row>
    <row r="234" spans="1:46">
      <c r="A234" s="136"/>
      <c r="B234" s="102"/>
      <c r="C234" s="102"/>
      <c r="D234" s="102"/>
      <c r="E234" s="29"/>
      <c r="F234" s="29"/>
      <c r="G234" s="29"/>
      <c r="H234" s="29"/>
      <c r="I234" s="29"/>
      <c r="J234" s="29"/>
      <c r="K234" s="30"/>
      <c r="L234" s="30"/>
      <c r="M234" s="31"/>
      <c r="N234" s="31"/>
      <c r="O234" s="29"/>
      <c r="P234" s="29"/>
      <c r="Q234" s="29"/>
      <c r="R234" s="29"/>
      <c r="S234" s="29"/>
      <c r="T234" s="29"/>
      <c r="U234" s="40"/>
      <c r="V234" s="40"/>
      <c r="W234" s="30"/>
      <c r="X234" s="30"/>
      <c r="Y234" s="29"/>
      <c r="Z234" s="29"/>
      <c r="AA234" s="29"/>
      <c r="AB234" s="29"/>
      <c r="AC234" s="29"/>
      <c r="AD234" s="29"/>
      <c r="AE234" s="29"/>
      <c r="AF234" s="29"/>
      <c r="AG234" s="29"/>
      <c r="AH234" s="29"/>
      <c r="AI234" s="29"/>
      <c r="AJ234" s="29"/>
      <c r="AK234" s="29"/>
      <c r="AT234" s="197" t="e">
        <f t="shared" si="9"/>
        <v>#DIV/0!</v>
      </c>
    </row>
    <row r="235" spans="1:46">
      <c r="A235" s="136"/>
      <c r="B235" s="102"/>
      <c r="C235" s="102"/>
      <c r="D235" s="102"/>
      <c r="E235" s="29"/>
      <c r="F235" s="29"/>
      <c r="G235" s="29"/>
      <c r="H235" s="29"/>
      <c r="I235" s="29"/>
      <c r="J235" s="29"/>
      <c r="K235" s="30"/>
      <c r="L235" s="30"/>
      <c r="M235" s="31"/>
      <c r="N235" s="31"/>
      <c r="O235" s="29"/>
      <c r="P235" s="29"/>
      <c r="Q235" s="29"/>
      <c r="R235" s="29"/>
      <c r="S235" s="29"/>
      <c r="T235" s="29"/>
      <c r="U235" s="40"/>
      <c r="V235" s="40"/>
      <c r="W235" s="30"/>
      <c r="X235" s="30"/>
      <c r="Y235" s="29"/>
      <c r="Z235" s="29"/>
      <c r="AA235" s="29"/>
      <c r="AB235" s="29"/>
      <c r="AC235" s="29"/>
      <c r="AD235" s="29"/>
      <c r="AE235" s="29"/>
      <c r="AF235" s="29"/>
      <c r="AG235" s="29"/>
      <c r="AH235" s="29"/>
      <c r="AI235" s="29"/>
      <c r="AJ235" s="29"/>
      <c r="AK235" s="29"/>
      <c r="AT235" s="197" t="e">
        <f t="shared" si="9"/>
        <v>#DIV/0!</v>
      </c>
    </row>
    <row r="236" spans="1:46">
      <c r="A236" s="136"/>
      <c r="B236" s="102"/>
      <c r="C236" s="102"/>
      <c r="D236" s="102"/>
      <c r="E236" s="29"/>
      <c r="F236" s="29"/>
      <c r="G236" s="29"/>
      <c r="H236" s="29"/>
      <c r="I236" s="29"/>
      <c r="J236" s="29"/>
      <c r="K236" s="30"/>
      <c r="L236" s="30"/>
      <c r="M236" s="31"/>
      <c r="N236" s="31"/>
      <c r="O236" s="29"/>
      <c r="P236" s="29"/>
      <c r="Q236" s="29"/>
      <c r="R236" s="29"/>
      <c r="S236" s="29"/>
      <c r="T236" s="29"/>
      <c r="U236" s="40"/>
      <c r="V236" s="40"/>
      <c r="W236" s="30"/>
      <c r="X236" s="30"/>
      <c r="Y236" s="29"/>
      <c r="Z236" s="29"/>
      <c r="AA236" s="29"/>
      <c r="AB236" s="29"/>
      <c r="AC236" s="29"/>
      <c r="AD236" s="29"/>
      <c r="AE236" s="29"/>
      <c r="AF236" s="29"/>
      <c r="AG236" s="29"/>
      <c r="AH236" s="29"/>
      <c r="AI236" s="29"/>
      <c r="AJ236" s="29"/>
      <c r="AK236" s="29"/>
      <c r="AT236" s="197" t="e">
        <f t="shared" si="9"/>
        <v>#DIV/0!</v>
      </c>
    </row>
    <row r="237" spans="1:46">
      <c r="A237" s="136"/>
      <c r="B237" s="102"/>
      <c r="C237" s="102"/>
      <c r="D237" s="102"/>
      <c r="E237" s="29"/>
      <c r="F237" s="29"/>
      <c r="G237" s="29"/>
      <c r="H237" s="29"/>
      <c r="I237" s="29"/>
      <c r="J237" s="29"/>
      <c r="K237" s="30"/>
      <c r="L237" s="30"/>
      <c r="M237" s="31"/>
      <c r="N237" s="31"/>
      <c r="O237" s="29"/>
      <c r="P237" s="29"/>
      <c r="Q237" s="29"/>
      <c r="R237" s="29"/>
      <c r="S237" s="29"/>
      <c r="T237" s="29"/>
      <c r="U237" s="40"/>
      <c r="V237" s="40"/>
      <c r="W237" s="30"/>
      <c r="X237" s="30"/>
      <c r="Y237" s="29"/>
      <c r="Z237" s="29"/>
      <c r="AA237" s="29"/>
      <c r="AB237" s="29"/>
      <c r="AC237" s="29"/>
      <c r="AD237" s="29"/>
      <c r="AE237" s="29"/>
      <c r="AF237" s="29"/>
      <c r="AG237" s="29"/>
      <c r="AH237" s="29"/>
      <c r="AI237" s="29"/>
      <c r="AJ237" s="29"/>
      <c r="AK237" s="29"/>
      <c r="AT237" s="197" t="e">
        <f t="shared" si="9"/>
        <v>#DIV/0!</v>
      </c>
    </row>
    <row r="238" spans="1:46">
      <c r="A238" s="136"/>
      <c r="B238" s="102"/>
      <c r="C238" s="102"/>
      <c r="D238" s="102"/>
      <c r="E238" s="29"/>
      <c r="F238" s="29"/>
      <c r="G238" s="29"/>
      <c r="H238" s="29"/>
      <c r="I238" s="29"/>
      <c r="J238" s="29"/>
      <c r="K238" s="30"/>
      <c r="L238" s="30"/>
      <c r="M238" s="31"/>
      <c r="N238" s="31"/>
      <c r="O238" s="29"/>
      <c r="P238" s="29"/>
      <c r="Q238" s="29"/>
      <c r="R238" s="29"/>
      <c r="S238" s="29"/>
      <c r="T238" s="29"/>
      <c r="U238" s="40"/>
      <c r="V238" s="40"/>
      <c r="W238" s="30"/>
      <c r="X238" s="30"/>
      <c r="Y238" s="29"/>
      <c r="Z238" s="29"/>
      <c r="AA238" s="29"/>
      <c r="AB238" s="29"/>
      <c r="AC238" s="29"/>
      <c r="AD238" s="29"/>
      <c r="AE238" s="29"/>
      <c r="AF238" s="29"/>
      <c r="AG238" s="29"/>
      <c r="AH238" s="29"/>
      <c r="AI238" s="29"/>
      <c r="AJ238" s="29"/>
      <c r="AK238" s="29"/>
      <c r="AT238" s="197" t="e">
        <f t="shared" si="9"/>
        <v>#DIV/0!</v>
      </c>
    </row>
    <row r="239" spans="1:46">
      <c r="A239" s="136"/>
      <c r="B239" s="102"/>
      <c r="C239" s="102"/>
      <c r="D239" s="102"/>
      <c r="E239" s="29"/>
      <c r="F239" s="29"/>
      <c r="G239" s="29"/>
      <c r="H239" s="29"/>
      <c r="I239" s="29"/>
      <c r="J239" s="29"/>
      <c r="K239" s="30"/>
      <c r="L239" s="30"/>
      <c r="M239" s="31"/>
      <c r="N239" s="31"/>
      <c r="O239" s="29"/>
      <c r="P239" s="29"/>
      <c r="Q239" s="29"/>
      <c r="R239" s="29"/>
      <c r="S239" s="29"/>
      <c r="T239" s="29"/>
      <c r="U239" s="40"/>
      <c r="V239" s="40"/>
      <c r="W239" s="30"/>
      <c r="X239" s="30"/>
      <c r="Y239" s="29"/>
      <c r="Z239" s="29"/>
      <c r="AA239" s="29"/>
      <c r="AB239" s="29"/>
      <c r="AC239" s="29"/>
      <c r="AD239" s="29"/>
      <c r="AE239" s="29"/>
      <c r="AF239" s="29"/>
      <c r="AG239" s="29"/>
      <c r="AH239" s="29"/>
      <c r="AI239" s="29"/>
      <c r="AJ239" s="29"/>
      <c r="AK239" s="29"/>
      <c r="AT239" s="197" t="e">
        <f t="shared" si="9"/>
        <v>#DIV/0!</v>
      </c>
    </row>
    <row r="240" spans="1:46">
      <c r="A240" s="136"/>
      <c r="B240" s="102"/>
      <c r="C240" s="102"/>
      <c r="D240" s="102"/>
      <c r="E240" s="29"/>
      <c r="F240" s="29"/>
      <c r="G240" s="29"/>
      <c r="H240" s="29"/>
      <c r="I240" s="29"/>
      <c r="J240" s="29"/>
      <c r="K240" s="30"/>
      <c r="L240" s="30"/>
      <c r="M240" s="31"/>
      <c r="N240" s="31"/>
      <c r="O240" s="29"/>
      <c r="P240" s="29"/>
      <c r="Q240" s="29"/>
      <c r="R240" s="29"/>
      <c r="S240" s="29"/>
      <c r="T240" s="29"/>
      <c r="U240" s="40"/>
      <c r="V240" s="40"/>
      <c r="W240" s="30"/>
      <c r="X240" s="30"/>
      <c r="Y240" s="29"/>
      <c r="Z240" s="29"/>
      <c r="AA240" s="29"/>
      <c r="AB240" s="29"/>
      <c r="AC240" s="29"/>
      <c r="AD240" s="29"/>
      <c r="AE240" s="29"/>
      <c r="AF240" s="29"/>
      <c r="AG240" s="29"/>
      <c r="AH240" s="29"/>
      <c r="AI240" s="29"/>
      <c r="AJ240" s="29"/>
      <c r="AK240" s="29"/>
      <c r="AT240" s="197" t="e">
        <f t="shared" si="9"/>
        <v>#DIV/0!</v>
      </c>
    </row>
    <row r="241" spans="1:46">
      <c r="A241" s="136"/>
      <c r="B241" s="102"/>
      <c r="C241" s="102"/>
      <c r="D241" s="102"/>
      <c r="E241" s="29"/>
      <c r="F241" s="29"/>
      <c r="G241" s="29"/>
      <c r="H241" s="29"/>
      <c r="I241" s="29"/>
      <c r="J241" s="29"/>
      <c r="K241" s="30"/>
      <c r="L241" s="30"/>
      <c r="M241" s="31"/>
      <c r="N241" s="31"/>
      <c r="O241" s="29"/>
      <c r="P241" s="29"/>
      <c r="Q241" s="29"/>
      <c r="R241" s="29"/>
      <c r="S241" s="29"/>
      <c r="T241" s="29"/>
      <c r="U241" s="40"/>
      <c r="V241" s="40"/>
      <c r="W241" s="30"/>
      <c r="X241" s="30"/>
      <c r="Y241" s="29"/>
      <c r="Z241" s="29"/>
      <c r="AA241" s="29"/>
      <c r="AB241" s="29"/>
      <c r="AC241" s="29"/>
      <c r="AD241" s="29"/>
      <c r="AE241" s="29"/>
      <c r="AF241" s="29"/>
      <c r="AG241" s="29"/>
      <c r="AH241" s="29"/>
      <c r="AI241" s="29"/>
      <c r="AJ241" s="29"/>
      <c r="AK241" s="29"/>
      <c r="AT241" s="197" t="e">
        <f t="shared" si="9"/>
        <v>#DIV/0!</v>
      </c>
    </row>
    <row r="242" spans="1:46">
      <c r="A242" s="136"/>
      <c r="B242" s="102"/>
      <c r="C242" s="102"/>
      <c r="D242" s="102"/>
      <c r="E242" s="29"/>
      <c r="F242" s="29"/>
      <c r="G242" s="29"/>
      <c r="H242" s="29"/>
      <c r="I242" s="29"/>
      <c r="J242" s="29"/>
      <c r="K242" s="30"/>
      <c r="L242" s="30"/>
      <c r="M242" s="31"/>
      <c r="N242" s="31"/>
      <c r="O242" s="29"/>
      <c r="P242" s="29"/>
      <c r="Q242" s="29"/>
      <c r="R242" s="29"/>
      <c r="S242" s="29"/>
      <c r="T242" s="29"/>
      <c r="U242" s="40"/>
      <c r="V242" s="40"/>
      <c r="W242" s="30"/>
      <c r="X242" s="30"/>
      <c r="Y242" s="29"/>
      <c r="Z242" s="29"/>
      <c r="AA242" s="29"/>
      <c r="AB242" s="29"/>
      <c r="AC242" s="29"/>
      <c r="AD242" s="29"/>
      <c r="AE242" s="29"/>
      <c r="AF242" s="29"/>
      <c r="AG242" s="29"/>
      <c r="AH242" s="29"/>
      <c r="AI242" s="29"/>
      <c r="AJ242" s="29"/>
      <c r="AK242" s="29"/>
      <c r="AT242" s="197" t="e">
        <f t="shared" si="9"/>
        <v>#DIV/0!</v>
      </c>
    </row>
    <row r="243" spans="1:46">
      <c r="A243" s="136"/>
      <c r="B243" s="102"/>
      <c r="C243" s="102"/>
      <c r="D243" s="102"/>
      <c r="E243" s="29"/>
      <c r="F243" s="29"/>
      <c r="G243" s="29"/>
      <c r="H243" s="29"/>
      <c r="I243" s="29"/>
      <c r="J243" s="29"/>
      <c r="K243" s="30"/>
      <c r="L243" s="30"/>
      <c r="M243" s="31"/>
      <c r="N243" s="31"/>
      <c r="O243" s="29"/>
      <c r="P243" s="29"/>
      <c r="Q243" s="29"/>
      <c r="R243" s="29"/>
      <c r="S243" s="29"/>
      <c r="T243" s="29"/>
      <c r="U243" s="40"/>
      <c r="V243" s="40"/>
      <c r="W243" s="30"/>
      <c r="X243" s="30"/>
      <c r="Y243" s="29"/>
      <c r="Z243" s="29"/>
      <c r="AA243" s="29"/>
      <c r="AB243" s="29"/>
      <c r="AC243" s="29"/>
      <c r="AD243" s="29"/>
      <c r="AE243" s="29"/>
      <c r="AF243" s="29"/>
      <c r="AG243" s="29"/>
      <c r="AH243" s="29"/>
      <c r="AI243" s="29"/>
      <c r="AJ243" s="29"/>
      <c r="AK243" s="29"/>
      <c r="AT243" s="197" t="e">
        <f t="shared" si="9"/>
        <v>#DIV/0!</v>
      </c>
    </row>
    <row r="244" spans="1:46">
      <c r="A244" s="136"/>
      <c r="B244" s="102"/>
      <c r="C244" s="102"/>
      <c r="D244" s="102"/>
      <c r="E244" s="29"/>
      <c r="F244" s="29"/>
      <c r="G244" s="29"/>
      <c r="H244" s="29"/>
      <c r="I244" s="29"/>
      <c r="J244" s="29"/>
      <c r="K244" s="30"/>
      <c r="L244" s="30"/>
      <c r="M244" s="31"/>
      <c r="N244" s="31"/>
      <c r="O244" s="29"/>
      <c r="P244" s="29"/>
      <c r="Q244" s="29"/>
      <c r="R244" s="29"/>
      <c r="S244" s="29"/>
      <c r="T244" s="29"/>
      <c r="U244" s="40"/>
      <c r="V244" s="40"/>
      <c r="W244" s="30"/>
      <c r="X244" s="30"/>
      <c r="Y244" s="29"/>
      <c r="Z244" s="29"/>
      <c r="AA244" s="29"/>
      <c r="AB244" s="29"/>
      <c r="AC244" s="29"/>
      <c r="AD244" s="29"/>
      <c r="AE244" s="29"/>
      <c r="AF244" s="29"/>
      <c r="AG244" s="29"/>
      <c r="AH244" s="29"/>
      <c r="AI244" s="29"/>
      <c r="AJ244" s="29"/>
      <c r="AK244" s="29"/>
      <c r="AT244" s="197" t="e">
        <f t="shared" si="9"/>
        <v>#DIV/0!</v>
      </c>
    </row>
    <row r="245" spans="1:46">
      <c r="A245" s="136"/>
      <c r="B245" s="102"/>
      <c r="C245" s="102"/>
      <c r="D245" s="102"/>
      <c r="E245" s="29"/>
      <c r="F245" s="29"/>
      <c r="G245" s="29"/>
      <c r="H245" s="29"/>
      <c r="I245" s="29"/>
      <c r="J245" s="29"/>
      <c r="K245" s="30"/>
      <c r="L245" s="30"/>
      <c r="M245" s="31"/>
      <c r="N245" s="31"/>
      <c r="O245" s="29"/>
      <c r="P245" s="29"/>
      <c r="Q245" s="29"/>
      <c r="R245" s="29"/>
      <c r="S245" s="29"/>
      <c r="T245" s="29"/>
      <c r="U245" s="40"/>
      <c r="V245" s="40"/>
      <c r="W245" s="30"/>
      <c r="X245" s="30"/>
      <c r="Y245" s="29"/>
      <c r="Z245" s="29"/>
      <c r="AA245" s="29"/>
      <c r="AB245" s="29"/>
      <c r="AC245" s="29"/>
      <c r="AD245" s="29"/>
      <c r="AE245" s="29"/>
      <c r="AF245" s="29"/>
      <c r="AG245" s="29"/>
      <c r="AH245" s="29"/>
      <c r="AI245" s="29"/>
      <c r="AJ245" s="29"/>
      <c r="AK245" s="29"/>
      <c r="AT245" s="197" t="e">
        <f t="shared" si="9"/>
        <v>#DIV/0!</v>
      </c>
    </row>
    <row r="246" spans="1:46">
      <c r="A246" s="136"/>
      <c r="B246" s="102"/>
      <c r="C246" s="102"/>
      <c r="D246" s="102"/>
      <c r="E246" s="29"/>
      <c r="F246" s="29"/>
      <c r="G246" s="29"/>
      <c r="H246" s="29"/>
      <c r="I246" s="29"/>
      <c r="J246" s="29"/>
      <c r="K246" s="30"/>
      <c r="L246" s="30"/>
      <c r="M246" s="31"/>
      <c r="N246" s="31"/>
      <c r="O246" s="29"/>
      <c r="P246" s="29"/>
      <c r="Q246" s="29"/>
      <c r="R246" s="29"/>
      <c r="S246" s="29"/>
      <c r="T246" s="29"/>
      <c r="U246" s="40"/>
      <c r="V246" s="40"/>
      <c r="W246" s="30"/>
      <c r="X246" s="30"/>
      <c r="Y246" s="29"/>
      <c r="Z246" s="29"/>
      <c r="AA246" s="29"/>
      <c r="AB246" s="29"/>
      <c r="AC246" s="29"/>
      <c r="AD246" s="29"/>
      <c r="AE246" s="29"/>
      <c r="AF246" s="29"/>
      <c r="AG246" s="29"/>
      <c r="AH246" s="29"/>
      <c r="AI246" s="29"/>
      <c r="AJ246" s="29"/>
      <c r="AK246" s="29"/>
      <c r="AT246" s="197" t="e">
        <f t="shared" si="9"/>
        <v>#DIV/0!</v>
      </c>
    </row>
    <row r="247" spans="1:46">
      <c r="A247" s="136"/>
      <c r="B247" s="102"/>
      <c r="C247" s="102"/>
      <c r="D247" s="102"/>
      <c r="E247" s="29"/>
      <c r="F247" s="29"/>
      <c r="G247" s="29"/>
      <c r="H247" s="29"/>
      <c r="I247" s="29"/>
      <c r="J247" s="29"/>
      <c r="K247" s="30"/>
      <c r="L247" s="30"/>
      <c r="M247" s="31"/>
      <c r="N247" s="31"/>
      <c r="O247" s="29"/>
      <c r="P247" s="29"/>
      <c r="Q247" s="29"/>
      <c r="R247" s="29"/>
      <c r="S247" s="29"/>
      <c r="T247" s="29"/>
      <c r="U247" s="40"/>
      <c r="V247" s="40"/>
      <c r="W247" s="30"/>
      <c r="X247" s="30"/>
      <c r="Y247" s="29"/>
      <c r="Z247" s="29"/>
      <c r="AA247" s="29"/>
      <c r="AB247" s="29"/>
      <c r="AC247" s="29"/>
      <c r="AD247" s="29"/>
      <c r="AE247" s="29"/>
      <c r="AF247" s="29"/>
      <c r="AG247" s="29"/>
      <c r="AH247" s="29"/>
      <c r="AI247" s="29"/>
      <c r="AJ247" s="29"/>
      <c r="AK247" s="29"/>
      <c r="AT247" s="197" t="e">
        <f t="shared" si="9"/>
        <v>#DIV/0!</v>
      </c>
    </row>
    <row r="248" spans="1:46">
      <c r="A248" s="136"/>
      <c r="B248" s="102"/>
      <c r="C248" s="102"/>
      <c r="D248" s="102"/>
      <c r="E248" s="29"/>
      <c r="F248" s="29"/>
      <c r="G248" s="29"/>
      <c r="H248" s="29"/>
      <c r="I248" s="29"/>
      <c r="J248" s="29"/>
      <c r="K248" s="30"/>
      <c r="L248" s="30"/>
      <c r="M248" s="31"/>
      <c r="N248" s="31"/>
      <c r="O248" s="29"/>
      <c r="P248" s="29"/>
      <c r="Q248" s="29"/>
      <c r="R248" s="29"/>
      <c r="S248" s="29"/>
      <c r="T248" s="29"/>
      <c r="U248" s="40"/>
      <c r="V248" s="40"/>
      <c r="W248" s="30"/>
      <c r="X248" s="30"/>
      <c r="Y248" s="29"/>
      <c r="Z248" s="29"/>
      <c r="AA248" s="29"/>
      <c r="AB248" s="29"/>
      <c r="AC248" s="29"/>
      <c r="AD248" s="29"/>
      <c r="AE248" s="29"/>
      <c r="AF248" s="29"/>
      <c r="AG248" s="29"/>
      <c r="AH248" s="29"/>
      <c r="AI248" s="29"/>
      <c r="AJ248" s="29"/>
      <c r="AK248" s="29"/>
      <c r="AT248" s="197" t="e">
        <f t="shared" si="9"/>
        <v>#DIV/0!</v>
      </c>
    </row>
    <row r="249" spans="1:46">
      <c r="A249" s="136"/>
      <c r="B249" s="102"/>
      <c r="C249" s="102"/>
      <c r="D249" s="102"/>
      <c r="E249" s="29"/>
      <c r="F249" s="29"/>
      <c r="G249" s="29"/>
      <c r="H249" s="29"/>
      <c r="I249" s="29"/>
      <c r="J249" s="29"/>
      <c r="K249" s="30"/>
      <c r="L249" s="30"/>
      <c r="M249" s="31"/>
      <c r="N249" s="31"/>
      <c r="O249" s="29"/>
      <c r="P249" s="29"/>
      <c r="Q249" s="29"/>
      <c r="R249" s="29"/>
      <c r="S249" s="29"/>
      <c r="T249" s="29"/>
      <c r="U249" s="40"/>
      <c r="V249" s="40"/>
      <c r="W249" s="30"/>
      <c r="X249" s="30"/>
      <c r="Y249" s="29"/>
      <c r="Z249" s="29"/>
      <c r="AA249" s="29"/>
      <c r="AB249" s="29"/>
      <c r="AC249" s="29"/>
      <c r="AD249" s="29"/>
      <c r="AE249" s="29"/>
      <c r="AF249" s="29"/>
      <c r="AG249" s="29"/>
      <c r="AH249" s="29"/>
      <c r="AI249" s="29"/>
      <c r="AJ249" s="29"/>
      <c r="AK249" s="29"/>
      <c r="AT249" s="197" t="e">
        <f t="shared" si="9"/>
        <v>#DIV/0!</v>
      </c>
    </row>
    <row r="250" spans="1:46">
      <c r="A250" s="136"/>
      <c r="B250" s="102"/>
      <c r="C250" s="102"/>
      <c r="D250" s="102"/>
      <c r="E250" s="29"/>
      <c r="F250" s="29"/>
      <c r="G250" s="29"/>
      <c r="H250" s="29"/>
      <c r="I250" s="29"/>
      <c r="J250" s="29"/>
      <c r="K250" s="30"/>
      <c r="L250" s="30"/>
      <c r="M250" s="31"/>
      <c r="N250" s="31"/>
      <c r="O250" s="29"/>
      <c r="P250" s="29"/>
      <c r="Q250" s="29"/>
      <c r="R250" s="29"/>
      <c r="S250" s="29"/>
      <c r="T250" s="29"/>
      <c r="U250" s="40"/>
      <c r="V250" s="40"/>
      <c r="W250" s="30"/>
      <c r="X250" s="30"/>
      <c r="Y250" s="29"/>
      <c r="Z250" s="29"/>
      <c r="AA250" s="29"/>
      <c r="AB250" s="29"/>
      <c r="AC250" s="29"/>
      <c r="AD250" s="29"/>
      <c r="AE250" s="29"/>
      <c r="AF250" s="29"/>
      <c r="AG250" s="29"/>
      <c r="AH250" s="29"/>
      <c r="AI250" s="29"/>
      <c r="AJ250" s="29"/>
      <c r="AK250" s="29"/>
      <c r="AT250" s="197" t="e">
        <f t="shared" si="9"/>
        <v>#DIV/0!</v>
      </c>
    </row>
    <row r="251" spans="1:46">
      <c r="A251" s="136"/>
      <c r="B251" s="102"/>
      <c r="C251" s="102"/>
      <c r="D251" s="102"/>
      <c r="E251" s="29"/>
      <c r="F251" s="29"/>
      <c r="G251" s="29"/>
      <c r="H251" s="29"/>
      <c r="I251" s="29"/>
      <c r="J251" s="29"/>
      <c r="K251" s="30"/>
      <c r="L251" s="30"/>
      <c r="M251" s="31"/>
      <c r="N251" s="31"/>
      <c r="O251" s="29"/>
      <c r="P251" s="29"/>
      <c r="Q251" s="29"/>
      <c r="R251" s="29"/>
      <c r="S251" s="29"/>
      <c r="T251" s="29"/>
      <c r="U251" s="40"/>
      <c r="V251" s="40"/>
      <c r="W251" s="30"/>
      <c r="X251" s="30"/>
      <c r="Y251" s="29"/>
      <c r="Z251" s="29"/>
      <c r="AA251" s="29"/>
      <c r="AB251" s="29"/>
      <c r="AC251" s="29"/>
      <c r="AD251" s="29"/>
      <c r="AE251" s="29"/>
      <c r="AF251" s="29"/>
      <c r="AG251" s="29"/>
      <c r="AH251" s="29"/>
      <c r="AI251" s="29"/>
      <c r="AJ251" s="29"/>
      <c r="AK251" s="29"/>
      <c r="AT251" s="197" t="e">
        <f t="shared" si="9"/>
        <v>#DIV/0!</v>
      </c>
    </row>
    <row r="252" spans="1:46">
      <c r="A252" s="136"/>
      <c r="B252" s="102"/>
      <c r="C252" s="102"/>
      <c r="D252" s="102"/>
      <c r="E252" s="29"/>
      <c r="F252" s="29"/>
      <c r="G252" s="29"/>
      <c r="H252" s="29"/>
      <c r="I252" s="29"/>
      <c r="J252" s="29"/>
      <c r="K252" s="30"/>
      <c r="L252" s="30"/>
      <c r="M252" s="31"/>
      <c r="N252" s="31"/>
      <c r="O252" s="29"/>
      <c r="P252" s="29"/>
      <c r="Q252" s="29"/>
      <c r="R252" s="29"/>
      <c r="S252" s="29"/>
      <c r="T252" s="29"/>
      <c r="U252" s="40"/>
      <c r="V252" s="40"/>
      <c r="W252" s="30"/>
      <c r="X252" s="30"/>
      <c r="Y252" s="29"/>
      <c r="Z252" s="29"/>
      <c r="AA252" s="29"/>
      <c r="AB252" s="29"/>
      <c r="AC252" s="29"/>
      <c r="AD252" s="29"/>
      <c r="AE252" s="29"/>
      <c r="AF252" s="29"/>
      <c r="AG252" s="29"/>
      <c r="AH252" s="29"/>
      <c r="AI252" s="29"/>
      <c r="AJ252" s="29"/>
      <c r="AK252" s="29"/>
      <c r="AT252" s="197" t="e">
        <f t="shared" si="9"/>
        <v>#DIV/0!</v>
      </c>
    </row>
    <row r="253" spans="1:46">
      <c r="A253" s="136"/>
      <c r="B253" s="102"/>
      <c r="C253" s="102"/>
      <c r="D253" s="102"/>
      <c r="E253" s="29"/>
      <c r="F253" s="29"/>
      <c r="G253" s="29"/>
      <c r="H253" s="29"/>
      <c r="I253" s="29"/>
      <c r="J253" s="29"/>
      <c r="K253" s="30"/>
      <c r="L253" s="30"/>
      <c r="M253" s="31"/>
      <c r="N253" s="31"/>
      <c r="O253" s="29"/>
      <c r="P253" s="29"/>
      <c r="Q253" s="29"/>
      <c r="R253" s="29"/>
      <c r="S253" s="29"/>
      <c r="T253" s="29"/>
      <c r="U253" s="40"/>
      <c r="V253" s="40"/>
      <c r="W253" s="30"/>
      <c r="X253" s="30"/>
      <c r="Y253" s="29"/>
      <c r="Z253" s="29"/>
      <c r="AA253" s="29"/>
      <c r="AB253" s="29"/>
      <c r="AC253" s="29"/>
      <c r="AD253" s="29"/>
      <c r="AE253" s="29"/>
      <c r="AF253" s="29"/>
      <c r="AG253" s="29"/>
      <c r="AH253" s="29"/>
      <c r="AI253" s="29"/>
      <c r="AJ253" s="29"/>
      <c r="AK253" s="29"/>
    </row>
    <row r="254" spans="1:46">
      <c r="A254" s="136"/>
      <c r="B254" s="102"/>
      <c r="C254" s="102"/>
      <c r="D254" s="102"/>
      <c r="E254" s="29"/>
      <c r="F254" s="29"/>
      <c r="G254" s="29"/>
      <c r="H254" s="29"/>
      <c r="I254" s="29"/>
      <c r="J254" s="29"/>
      <c r="K254" s="30"/>
      <c r="L254" s="30"/>
      <c r="M254" s="31"/>
      <c r="N254" s="31"/>
      <c r="O254" s="29"/>
      <c r="P254" s="29"/>
      <c r="Q254" s="29"/>
      <c r="R254" s="29"/>
      <c r="S254" s="29"/>
      <c r="T254" s="29"/>
      <c r="U254" s="40"/>
      <c r="V254" s="40"/>
      <c r="W254" s="30"/>
      <c r="X254" s="30"/>
      <c r="Y254" s="29"/>
      <c r="Z254" s="29"/>
      <c r="AA254" s="29"/>
      <c r="AB254" s="29"/>
      <c r="AC254" s="29"/>
      <c r="AD254" s="29"/>
      <c r="AE254" s="29"/>
      <c r="AF254" s="29"/>
      <c r="AG254" s="29"/>
      <c r="AH254" s="29"/>
      <c r="AI254" s="29"/>
      <c r="AJ254" s="29"/>
      <c r="AK254" s="29"/>
    </row>
    <row r="255" spans="1:46">
      <c r="A255" s="136"/>
      <c r="B255" s="102"/>
      <c r="C255" s="102"/>
      <c r="D255" s="102"/>
      <c r="E255" s="29"/>
      <c r="F255" s="29"/>
      <c r="G255" s="29"/>
      <c r="H255" s="29"/>
      <c r="I255" s="29"/>
      <c r="J255" s="29"/>
      <c r="K255" s="30"/>
      <c r="L255" s="30"/>
      <c r="M255" s="31"/>
      <c r="N255" s="31"/>
      <c r="O255" s="29"/>
      <c r="P255" s="29"/>
      <c r="Q255" s="29"/>
      <c r="R255" s="29"/>
      <c r="S255" s="29"/>
      <c r="T255" s="29"/>
      <c r="U255" s="40"/>
      <c r="V255" s="40"/>
      <c r="W255" s="30"/>
      <c r="X255" s="30"/>
      <c r="Y255" s="29"/>
      <c r="Z255" s="29"/>
      <c r="AA255" s="29"/>
      <c r="AB255" s="29"/>
      <c r="AC255" s="29"/>
      <c r="AD255" s="29"/>
      <c r="AE255" s="29"/>
      <c r="AF255" s="29"/>
      <c r="AG255" s="29"/>
      <c r="AH255" s="29"/>
      <c r="AI255" s="29"/>
      <c r="AJ255" s="29"/>
      <c r="AK255" s="29"/>
    </row>
    <row r="256" spans="1:46">
      <c r="A256" s="136"/>
      <c r="B256" s="102"/>
      <c r="C256" s="102"/>
      <c r="D256" s="102"/>
      <c r="E256" s="29"/>
      <c r="F256" s="29"/>
      <c r="G256" s="29"/>
      <c r="H256" s="29"/>
      <c r="I256" s="29"/>
      <c r="J256" s="29"/>
      <c r="K256" s="30"/>
      <c r="L256" s="30"/>
      <c r="M256" s="31"/>
      <c r="N256" s="31"/>
      <c r="O256" s="29"/>
      <c r="P256" s="29"/>
      <c r="Q256" s="29"/>
      <c r="R256" s="29"/>
      <c r="S256" s="29"/>
      <c r="T256" s="29"/>
      <c r="U256" s="40"/>
      <c r="V256" s="40"/>
      <c r="W256" s="30"/>
      <c r="X256" s="30"/>
      <c r="Y256" s="29"/>
      <c r="Z256" s="29"/>
      <c r="AA256" s="29"/>
      <c r="AB256" s="29"/>
      <c r="AC256" s="29"/>
      <c r="AD256" s="29"/>
      <c r="AE256" s="29"/>
      <c r="AF256" s="29"/>
      <c r="AG256" s="29"/>
      <c r="AH256" s="29"/>
      <c r="AI256" s="29"/>
      <c r="AJ256" s="29"/>
      <c r="AK256" s="29"/>
    </row>
    <row r="257" spans="1:37">
      <c r="A257" s="136"/>
      <c r="B257" s="102"/>
      <c r="C257" s="102"/>
      <c r="D257" s="102"/>
      <c r="E257" s="29"/>
      <c r="F257" s="29"/>
      <c r="G257" s="29"/>
      <c r="H257" s="29"/>
      <c r="I257" s="29"/>
      <c r="J257" s="29"/>
      <c r="K257" s="30"/>
      <c r="L257" s="30"/>
      <c r="M257" s="31"/>
      <c r="N257" s="31"/>
      <c r="O257" s="29"/>
      <c r="P257" s="29"/>
      <c r="Q257" s="29"/>
      <c r="R257" s="29"/>
      <c r="S257" s="29"/>
      <c r="T257" s="29"/>
      <c r="U257" s="40"/>
      <c r="V257" s="40"/>
      <c r="W257" s="30"/>
      <c r="X257" s="30"/>
      <c r="Y257" s="29"/>
      <c r="Z257" s="29"/>
      <c r="AA257" s="29"/>
      <c r="AB257" s="29"/>
      <c r="AC257" s="29"/>
      <c r="AD257" s="29"/>
      <c r="AE257" s="29"/>
      <c r="AF257" s="29"/>
      <c r="AG257" s="29"/>
      <c r="AH257" s="29"/>
      <c r="AI257" s="29"/>
      <c r="AJ257" s="29"/>
      <c r="AK257" s="29"/>
    </row>
    <row r="258" spans="1:37">
      <c r="A258" s="136"/>
      <c r="J258" s="28"/>
      <c r="K258" s="32"/>
      <c r="L258" s="32"/>
      <c r="O258" s="28"/>
      <c r="P258" s="28"/>
    </row>
    <row r="259" spans="1:37">
      <c r="A259" s="136"/>
      <c r="J259" s="28"/>
      <c r="K259" s="32"/>
      <c r="L259" s="32"/>
      <c r="O259" s="28"/>
      <c r="P259" s="28"/>
    </row>
    <row r="260" spans="1:37">
      <c r="A260" s="136"/>
      <c r="J260" s="28"/>
      <c r="K260" s="32"/>
      <c r="L260" s="32"/>
      <c r="O260" s="28"/>
      <c r="P260" s="28"/>
    </row>
    <row r="261" spans="1:37">
      <c r="A261" s="136"/>
      <c r="J261" s="28"/>
      <c r="K261" s="32"/>
      <c r="L261" s="32"/>
      <c r="O261" s="28"/>
      <c r="P261" s="28"/>
    </row>
    <row r="262" spans="1:37">
      <c r="A262" s="136"/>
      <c r="J262" s="28"/>
      <c r="K262" s="32"/>
      <c r="L262" s="32"/>
      <c r="O262" s="28"/>
      <c r="P262" s="28"/>
    </row>
    <row r="263" spans="1:37">
      <c r="A263" s="136"/>
      <c r="J263" s="28"/>
      <c r="K263" s="32"/>
      <c r="L263" s="32"/>
      <c r="O263" s="28"/>
      <c r="P263" s="28"/>
    </row>
    <row r="264" spans="1:37">
      <c r="A264" s="136"/>
      <c r="J264" s="28"/>
      <c r="K264" s="32"/>
      <c r="L264" s="32"/>
      <c r="O264" s="28"/>
      <c r="P264" s="28"/>
    </row>
    <row r="265" spans="1:37">
      <c r="A265" s="136"/>
      <c r="J265" s="28"/>
      <c r="K265" s="32"/>
      <c r="L265" s="32"/>
      <c r="O265" s="28"/>
      <c r="P265" s="28"/>
    </row>
    <row r="266" spans="1:37">
      <c r="A266" s="136"/>
      <c r="J266" s="28"/>
      <c r="K266" s="32"/>
      <c r="L266" s="32"/>
      <c r="O266" s="28"/>
      <c r="P266" s="28"/>
    </row>
    <row r="267" spans="1:37">
      <c r="A267" s="136"/>
      <c r="J267" s="28"/>
      <c r="K267" s="32"/>
      <c r="L267" s="32"/>
      <c r="O267" s="28"/>
      <c r="P267" s="28"/>
    </row>
    <row r="268" spans="1:37">
      <c r="A268" s="136"/>
      <c r="J268" s="28"/>
      <c r="K268" s="32"/>
      <c r="L268" s="32"/>
      <c r="O268" s="28"/>
      <c r="P268" s="28"/>
    </row>
    <row r="269" spans="1:37">
      <c r="A269" s="136"/>
      <c r="J269" s="28"/>
      <c r="K269" s="32"/>
      <c r="L269" s="32"/>
      <c r="O269" s="28"/>
      <c r="P269" s="28"/>
    </row>
    <row r="270" spans="1:37">
      <c r="A270" s="136"/>
      <c r="J270" s="28"/>
      <c r="K270" s="32"/>
      <c r="L270" s="32"/>
      <c r="O270" s="28"/>
      <c r="P270" s="28"/>
    </row>
    <row r="271" spans="1:37">
      <c r="A271" s="136"/>
      <c r="J271" s="28"/>
      <c r="K271" s="32"/>
      <c r="L271" s="32"/>
      <c r="O271" s="28"/>
      <c r="P271" s="28"/>
    </row>
    <row r="272" spans="1:37">
      <c r="A272" s="136"/>
      <c r="J272" s="28"/>
      <c r="K272" s="32"/>
      <c r="L272" s="32"/>
      <c r="O272" s="28"/>
      <c r="P272" s="28"/>
    </row>
    <row r="273" spans="1:16">
      <c r="A273" s="136"/>
      <c r="J273" s="28"/>
      <c r="K273" s="32"/>
      <c r="L273" s="32"/>
      <c r="O273" s="28"/>
      <c r="P273" s="28"/>
    </row>
    <row r="274" spans="1:16">
      <c r="A274" s="136"/>
      <c r="J274" s="28"/>
      <c r="K274" s="32"/>
      <c r="L274" s="32"/>
      <c r="O274" s="28"/>
      <c r="P274" s="28"/>
    </row>
    <row r="275" spans="1:16">
      <c r="A275" s="136"/>
      <c r="J275" s="28"/>
      <c r="K275" s="32"/>
      <c r="L275" s="32"/>
      <c r="O275" s="28"/>
      <c r="P275" s="28"/>
    </row>
    <row r="276" spans="1:16">
      <c r="A276" s="136"/>
      <c r="J276" s="28"/>
      <c r="K276" s="32"/>
      <c r="L276" s="32"/>
      <c r="O276" s="28"/>
      <c r="P276" s="28"/>
    </row>
    <row r="277" spans="1:16">
      <c r="A277" s="136"/>
      <c r="J277" s="28"/>
      <c r="K277" s="32"/>
      <c r="L277" s="32"/>
      <c r="O277" s="28"/>
      <c r="P277" s="28"/>
    </row>
    <row r="278" spans="1:16">
      <c r="A278" s="136"/>
      <c r="J278" s="28"/>
      <c r="K278" s="32"/>
      <c r="L278" s="32"/>
      <c r="O278" s="28"/>
      <c r="P278" s="28"/>
    </row>
    <row r="279" spans="1:16">
      <c r="A279" s="136"/>
      <c r="J279" s="28"/>
      <c r="K279" s="32"/>
      <c r="L279" s="32"/>
      <c r="O279" s="28"/>
      <c r="P279" s="28"/>
    </row>
    <row r="280" spans="1:16">
      <c r="A280" s="136"/>
      <c r="J280" s="28"/>
      <c r="K280" s="32"/>
      <c r="L280" s="32"/>
      <c r="O280" s="28"/>
      <c r="P280" s="28"/>
    </row>
    <row r="281" spans="1:16">
      <c r="A281" s="136"/>
      <c r="J281" s="28"/>
      <c r="K281" s="32"/>
      <c r="L281" s="32"/>
      <c r="O281" s="28"/>
      <c r="P281" s="28"/>
    </row>
    <row r="282" spans="1:16">
      <c r="A282" s="136"/>
      <c r="J282" s="28"/>
      <c r="K282" s="32"/>
      <c r="L282" s="32"/>
      <c r="O282" s="28"/>
      <c r="P282" s="28"/>
    </row>
    <row r="283" spans="1:16">
      <c r="A283" s="136"/>
      <c r="J283" s="28"/>
      <c r="K283" s="32"/>
      <c r="L283" s="32"/>
      <c r="O283" s="28"/>
      <c r="P283" s="28"/>
    </row>
    <row r="284" spans="1:16">
      <c r="A284" s="136"/>
      <c r="J284" s="28"/>
      <c r="K284" s="32"/>
      <c r="L284" s="32"/>
      <c r="O284" s="28"/>
      <c r="P284" s="28"/>
    </row>
    <row r="285" spans="1:16">
      <c r="A285" s="136"/>
      <c r="J285" s="28"/>
      <c r="K285" s="32"/>
      <c r="L285" s="32"/>
      <c r="O285" s="28"/>
      <c r="P285" s="28"/>
    </row>
    <row r="286" spans="1:16">
      <c r="A286" s="136"/>
      <c r="J286" s="28"/>
      <c r="K286" s="32"/>
      <c r="L286" s="32"/>
      <c r="O286" s="28"/>
      <c r="P286" s="28"/>
    </row>
    <row r="287" spans="1:16">
      <c r="A287" s="136"/>
      <c r="J287" s="28"/>
      <c r="K287" s="32"/>
      <c r="L287" s="32"/>
      <c r="O287" s="28"/>
      <c r="P287" s="28"/>
    </row>
    <row r="288" spans="1:16">
      <c r="A288" s="136"/>
      <c r="J288" s="28"/>
      <c r="K288" s="32"/>
      <c r="L288" s="32"/>
      <c r="O288" s="28"/>
      <c r="P288" s="28"/>
    </row>
    <row r="289" spans="1:16">
      <c r="A289" s="136"/>
      <c r="J289" s="28"/>
      <c r="K289" s="32"/>
      <c r="L289" s="32"/>
      <c r="O289" s="28"/>
      <c r="P289" s="28"/>
    </row>
    <row r="290" spans="1:16">
      <c r="A290" s="136"/>
      <c r="J290" s="28"/>
      <c r="K290" s="32"/>
      <c r="L290" s="32"/>
      <c r="O290" s="28"/>
      <c r="P290" s="28"/>
    </row>
    <row r="291" spans="1:16">
      <c r="A291" s="136"/>
      <c r="J291" s="28"/>
      <c r="K291" s="32"/>
      <c r="L291" s="32"/>
      <c r="O291" s="28"/>
      <c r="P291" s="28"/>
    </row>
    <row r="292" spans="1:16">
      <c r="A292" s="136"/>
      <c r="J292" s="28"/>
      <c r="K292" s="32"/>
      <c r="L292" s="32"/>
      <c r="O292" s="28"/>
      <c r="P292" s="28"/>
    </row>
    <row r="293" spans="1:16">
      <c r="A293" s="136"/>
      <c r="J293" s="28"/>
      <c r="K293" s="32"/>
      <c r="L293" s="32"/>
      <c r="O293" s="28"/>
      <c r="P293" s="28"/>
    </row>
    <row r="294" spans="1:16">
      <c r="A294" s="136"/>
      <c r="J294" s="28"/>
      <c r="K294" s="32"/>
      <c r="L294" s="32"/>
      <c r="O294" s="28"/>
      <c r="P294" s="28"/>
    </row>
    <row r="295" spans="1:16">
      <c r="A295" s="136"/>
      <c r="J295" s="28"/>
      <c r="K295" s="32"/>
      <c r="L295" s="32"/>
      <c r="O295" s="28"/>
      <c r="P295" s="28"/>
    </row>
    <row r="296" spans="1:16">
      <c r="A296" s="136"/>
      <c r="J296" s="28"/>
      <c r="K296" s="32"/>
      <c r="L296" s="32"/>
      <c r="O296" s="28"/>
      <c r="P296" s="28"/>
    </row>
    <row r="297" spans="1:16">
      <c r="A297" s="136"/>
      <c r="J297" s="28"/>
      <c r="K297" s="32"/>
      <c r="L297" s="32"/>
      <c r="O297" s="28"/>
      <c r="P297" s="28"/>
    </row>
    <row r="298" spans="1:16">
      <c r="A298" s="136"/>
      <c r="J298" s="28"/>
      <c r="K298" s="32"/>
      <c r="L298" s="32"/>
      <c r="O298" s="28"/>
      <c r="P298" s="28"/>
    </row>
    <row r="299" spans="1:16">
      <c r="A299" s="136"/>
      <c r="J299" s="28"/>
      <c r="K299" s="32"/>
      <c r="L299" s="32"/>
      <c r="O299" s="28"/>
      <c r="P299" s="28"/>
    </row>
    <row r="300" spans="1:16">
      <c r="A300" s="136"/>
      <c r="J300" s="28"/>
      <c r="K300" s="32"/>
      <c r="L300" s="32"/>
      <c r="O300" s="28"/>
      <c r="P300" s="28"/>
    </row>
    <row r="301" spans="1:16">
      <c r="A301" s="136"/>
      <c r="J301" s="28"/>
      <c r="K301" s="32"/>
      <c r="L301" s="32"/>
      <c r="O301" s="28"/>
      <c r="P301" s="28"/>
    </row>
    <row r="302" spans="1:16">
      <c r="A302" s="136"/>
      <c r="J302" s="28"/>
      <c r="K302" s="32"/>
      <c r="L302" s="32"/>
      <c r="O302" s="28"/>
      <c r="P302" s="28"/>
    </row>
    <row r="303" spans="1:16">
      <c r="A303" s="136"/>
      <c r="J303" s="28"/>
      <c r="K303" s="32"/>
      <c r="L303" s="32"/>
      <c r="O303" s="28"/>
      <c r="P303" s="28"/>
    </row>
    <row r="304" spans="1:16">
      <c r="A304" s="136"/>
      <c r="J304" s="28"/>
      <c r="K304" s="32"/>
      <c r="L304" s="32"/>
      <c r="O304" s="28"/>
      <c r="P304" s="28"/>
    </row>
    <row r="305" spans="1:16">
      <c r="A305" s="136"/>
      <c r="J305" s="28"/>
      <c r="K305" s="32"/>
      <c r="L305" s="32"/>
      <c r="O305" s="28"/>
      <c r="P305" s="28"/>
    </row>
    <row r="306" spans="1:16">
      <c r="A306" s="136"/>
      <c r="J306" s="28"/>
      <c r="K306" s="32"/>
      <c r="L306" s="32"/>
      <c r="O306" s="28"/>
      <c r="P306" s="28"/>
    </row>
    <row r="307" spans="1:16">
      <c r="A307" s="136"/>
      <c r="J307" s="28"/>
      <c r="K307" s="32"/>
      <c r="L307" s="32"/>
      <c r="O307" s="28"/>
      <c r="P307" s="28"/>
    </row>
    <row r="308" spans="1:16">
      <c r="A308" s="136"/>
      <c r="J308" s="28"/>
      <c r="K308" s="32"/>
      <c r="L308" s="32"/>
      <c r="O308" s="28"/>
      <c r="P308" s="28"/>
    </row>
    <row r="309" spans="1:16">
      <c r="A309" s="136"/>
      <c r="J309" s="28"/>
      <c r="K309" s="32"/>
      <c r="L309" s="32"/>
      <c r="O309" s="28"/>
      <c r="P309" s="28"/>
    </row>
    <row r="310" spans="1:16">
      <c r="A310" s="136"/>
      <c r="J310" s="28"/>
      <c r="K310" s="32"/>
      <c r="L310" s="32"/>
      <c r="O310" s="28"/>
      <c r="P310" s="28"/>
    </row>
    <row r="311" spans="1:16">
      <c r="A311" s="136"/>
      <c r="J311" s="28"/>
      <c r="K311" s="32"/>
      <c r="L311" s="32"/>
      <c r="O311" s="28"/>
      <c r="P311" s="28"/>
    </row>
    <row r="312" spans="1:16">
      <c r="A312" s="136"/>
      <c r="J312" s="28"/>
      <c r="K312" s="32"/>
      <c r="L312" s="32"/>
      <c r="O312" s="28"/>
      <c r="P312" s="28"/>
    </row>
    <row r="313" spans="1:16">
      <c r="A313" s="136"/>
      <c r="J313" s="28"/>
      <c r="K313" s="32"/>
      <c r="L313" s="32"/>
      <c r="O313" s="28"/>
      <c r="P313" s="28"/>
    </row>
    <row r="314" spans="1:16">
      <c r="A314" s="136"/>
      <c r="J314" s="28"/>
      <c r="K314" s="32"/>
      <c r="L314" s="32"/>
      <c r="O314" s="28"/>
      <c r="P314" s="28"/>
    </row>
    <row r="315" spans="1:16">
      <c r="A315" s="136"/>
      <c r="J315" s="28"/>
      <c r="K315" s="32"/>
      <c r="L315" s="32"/>
      <c r="O315" s="28"/>
      <c r="P315" s="28"/>
    </row>
    <row r="316" spans="1:16">
      <c r="A316" s="136"/>
      <c r="J316" s="28"/>
      <c r="K316" s="32"/>
      <c r="L316" s="32"/>
      <c r="O316" s="28"/>
      <c r="P316" s="28"/>
    </row>
    <row r="317" spans="1:16">
      <c r="A317" s="136"/>
      <c r="J317" s="28"/>
      <c r="K317" s="32"/>
      <c r="L317" s="32"/>
      <c r="O317" s="28"/>
      <c r="P317" s="28"/>
    </row>
    <row r="318" spans="1:16">
      <c r="A318" s="136"/>
      <c r="J318" s="28"/>
      <c r="K318" s="32"/>
      <c r="L318" s="32"/>
      <c r="O318" s="28"/>
      <c r="P318" s="28"/>
    </row>
    <row r="319" spans="1:16">
      <c r="A319" s="136"/>
      <c r="J319" s="28"/>
      <c r="K319" s="32"/>
      <c r="L319" s="32"/>
      <c r="O319" s="28"/>
      <c r="P319" s="28"/>
    </row>
    <row r="320" spans="1:16">
      <c r="A320" s="136"/>
      <c r="J320" s="28"/>
      <c r="K320" s="32"/>
      <c r="L320" s="32"/>
      <c r="O320" s="28"/>
      <c r="P320" s="28"/>
    </row>
    <row r="321" spans="1:16">
      <c r="A321" s="136"/>
      <c r="J321" s="28"/>
      <c r="K321" s="32"/>
      <c r="L321" s="32"/>
      <c r="O321" s="28"/>
      <c r="P321" s="28"/>
    </row>
    <row r="322" spans="1:16">
      <c r="A322" s="136"/>
      <c r="J322" s="28"/>
      <c r="K322" s="32"/>
      <c r="L322" s="32"/>
      <c r="O322" s="28"/>
      <c r="P322" s="28"/>
    </row>
    <row r="323" spans="1:16">
      <c r="A323" s="136"/>
      <c r="J323" s="28"/>
      <c r="K323" s="32"/>
      <c r="L323" s="32"/>
      <c r="O323" s="28"/>
      <c r="P323" s="28"/>
    </row>
    <row r="324" spans="1:16">
      <c r="A324" s="136"/>
      <c r="J324" s="28"/>
      <c r="K324" s="32"/>
      <c r="L324" s="32"/>
      <c r="O324" s="28"/>
      <c r="P324" s="28"/>
    </row>
    <row r="325" spans="1:16">
      <c r="A325" s="136"/>
      <c r="J325" s="28"/>
      <c r="K325" s="32"/>
      <c r="L325" s="32"/>
      <c r="O325" s="28"/>
      <c r="P325" s="28"/>
    </row>
    <row r="326" spans="1:16">
      <c r="A326" s="136"/>
      <c r="J326" s="28"/>
      <c r="K326" s="32"/>
      <c r="L326" s="32"/>
      <c r="O326" s="28"/>
      <c r="P326" s="28"/>
    </row>
    <row r="327" spans="1:16">
      <c r="A327" s="136"/>
      <c r="J327" s="28"/>
      <c r="K327" s="32"/>
      <c r="L327" s="32"/>
      <c r="O327" s="28"/>
      <c r="P327" s="28"/>
    </row>
    <row r="328" spans="1:16">
      <c r="A328" s="136"/>
      <c r="J328" s="28"/>
      <c r="K328" s="32"/>
      <c r="L328" s="32"/>
      <c r="O328" s="28"/>
      <c r="P328" s="28"/>
    </row>
    <row r="329" spans="1:16">
      <c r="A329" s="136"/>
      <c r="J329" s="28"/>
      <c r="K329" s="32"/>
      <c r="L329" s="32"/>
      <c r="O329" s="28"/>
      <c r="P329" s="28"/>
    </row>
    <row r="330" spans="1:16">
      <c r="A330" s="136"/>
      <c r="J330" s="28"/>
      <c r="K330" s="32"/>
      <c r="L330" s="32"/>
      <c r="O330" s="28"/>
      <c r="P330" s="28"/>
    </row>
    <row r="331" spans="1:16">
      <c r="A331" s="136"/>
      <c r="J331" s="28"/>
      <c r="K331" s="32"/>
      <c r="L331" s="32"/>
      <c r="O331" s="28"/>
      <c r="P331" s="28"/>
    </row>
    <row r="332" spans="1:16">
      <c r="A332" s="136"/>
      <c r="J332" s="28"/>
      <c r="K332" s="32"/>
      <c r="L332" s="32"/>
      <c r="O332" s="28"/>
      <c r="P332" s="28"/>
    </row>
    <row r="333" spans="1:16">
      <c r="A333" s="136"/>
      <c r="J333" s="28"/>
      <c r="K333" s="32"/>
      <c r="L333" s="32"/>
      <c r="O333" s="28"/>
      <c r="P333" s="28"/>
    </row>
    <row r="334" spans="1:16">
      <c r="A334" s="136"/>
      <c r="J334" s="28"/>
      <c r="K334" s="32"/>
      <c r="L334" s="32"/>
      <c r="O334" s="28"/>
      <c r="P334" s="28"/>
    </row>
    <row r="335" spans="1:16">
      <c r="A335" s="136"/>
      <c r="J335" s="28"/>
      <c r="K335" s="32"/>
      <c r="L335" s="32"/>
      <c r="O335" s="28"/>
      <c r="P335" s="28"/>
    </row>
    <row r="336" spans="1:16">
      <c r="A336" s="136"/>
      <c r="J336" s="28"/>
      <c r="K336" s="32"/>
      <c r="L336" s="32"/>
      <c r="O336" s="28"/>
      <c r="P336" s="28"/>
    </row>
    <row r="337" spans="1:16">
      <c r="A337" s="136"/>
      <c r="J337" s="28"/>
      <c r="K337" s="32"/>
      <c r="L337" s="32"/>
      <c r="O337" s="28"/>
      <c r="P337" s="28"/>
    </row>
    <row r="338" spans="1:16">
      <c r="A338" s="136"/>
      <c r="J338" s="28"/>
      <c r="K338" s="32"/>
      <c r="L338" s="32"/>
      <c r="O338" s="28"/>
      <c r="P338" s="28"/>
    </row>
    <row r="339" spans="1:16">
      <c r="A339" s="136"/>
      <c r="J339" s="28"/>
      <c r="K339" s="32"/>
      <c r="L339" s="32"/>
      <c r="O339" s="28"/>
      <c r="P339" s="28"/>
    </row>
    <row r="340" spans="1:16">
      <c r="A340" s="136"/>
      <c r="J340" s="28"/>
      <c r="K340" s="32"/>
      <c r="L340" s="32"/>
      <c r="O340" s="28"/>
      <c r="P340" s="28"/>
    </row>
    <row r="341" spans="1:16">
      <c r="A341" s="136"/>
      <c r="J341" s="28"/>
      <c r="K341" s="32"/>
      <c r="L341" s="32"/>
      <c r="O341" s="28"/>
      <c r="P341" s="28"/>
    </row>
    <row r="342" spans="1:16">
      <c r="A342" s="136"/>
      <c r="J342" s="28"/>
      <c r="K342" s="32"/>
      <c r="L342" s="32"/>
      <c r="O342" s="28"/>
      <c r="P342" s="28"/>
    </row>
    <row r="343" spans="1:16">
      <c r="A343" s="136"/>
      <c r="J343" s="28"/>
      <c r="K343" s="32"/>
      <c r="L343" s="32"/>
      <c r="O343" s="28"/>
      <c r="P343" s="28"/>
    </row>
    <row r="344" spans="1:16">
      <c r="A344" s="136"/>
      <c r="J344" s="28"/>
      <c r="K344" s="32"/>
      <c r="L344" s="32"/>
      <c r="O344" s="28"/>
      <c r="P344" s="28"/>
    </row>
    <row r="345" spans="1:16">
      <c r="A345" s="136"/>
      <c r="J345" s="28"/>
      <c r="K345" s="32"/>
      <c r="L345" s="32"/>
      <c r="O345" s="28"/>
      <c r="P345" s="28"/>
    </row>
    <row r="346" spans="1:16">
      <c r="A346" s="136"/>
      <c r="J346" s="28"/>
      <c r="K346" s="32"/>
      <c r="L346" s="32"/>
      <c r="O346" s="28"/>
      <c r="P346" s="28"/>
    </row>
    <row r="347" spans="1:16">
      <c r="A347" s="136"/>
      <c r="J347" s="28"/>
      <c r="K347" s="32"/>
      <c r="L347" s="32"/>
      <c r="O347" s="28"/>
      <c r="P347" s="28"/>
    </row>
    <row r="348" spans="1:16">
      <c r="A348" s="136"/>
      <c r="J348" s="28"/>
      <c r="K348" s="32"/>
      <c r="L348" s="32"/>
      <c r="O348" s="28"/>
      <c r="P348" s="28"/>
    </row>
    <row r="349" spans="1:16">
      <c r="A349" s="136"/>
      <c r="J349" s="28"/>
      <c r="K349" s="32"/>
      <c r="L349" s="32"/>
      <c r="O349" s="28"/>
      <c r="P349" s="28"/>
    </row>
    <row r="350" spans="1:16">
      <c r="A350" s="136"/>
      <c r="J350" s="28"/>
      <c r="K350" s="32"/>
      <c r="L350" s="32"/>
      <c r="O350" s="28"/>
      <c r="P350" s="28"/>
    </row>
    <row r="351" spans="1:16">
      <c r="A351" s="136"/>
      <c r="J351" s="28"/>
      <c r="K351" s="32"/>
      <c r="L351" s="32"/>
      <c r="O351" s="28"/>
      <c r="P351" s="28"/>
    </row>
    <row r="352" spans="1:16">
      <c r="A352" s="136"/>
      <c r="J352" s="28"/>
      <c r="K352" s="32"/>
      <c r="L352" s="32"/>
      <c r="O352" s="28"/>
      <c r="P352" s="28"/>
    </row>
    <row r="353" spans="1:16">
      <c r="A353" s="136"/>
      <c r="J353" s="28"/>
      <c r="K353" s="32"/>
      <c r="L353" s="32"/>
      <c r="O353" s="28"/>
      <c r="P353" s="28"/>
    </row>
    <row r="354" spans="1:16">
      <c r="A354" s="136"/>
      <c r="J354" s="28"/>
      <c r="K354" s="32"/>
      <c r="L354" s="32"/>
      <c r="O354" s="28"/>
      <c r="P354" s="28"/>
    </row>
    <row r="355" spans="1:16">
      <c r="A355" s="136"/>
      <c r="J355" s="28"/>
      <c r="K355" s="32"/>
      <c r="L355" s="32"/>
      <c r="O355" s="28"/>
      <c r="P355" s="28"/>
    </row>
    <row r="356" spans="1:16">
      <c r="A356" s="136"/>
      <c r="J356" s="28"/>
      <c r="K356" s="32"/>
      <c r="L356" s="32"/>
      <c r="O356" s="28"/>
      <c r="P356" s="28"/>
    </row>
    <row r="357" spans="1:16">
      <c r="A357" s="136"/>
      <c r="J357" s="28"/>
      <c r="K357" s="32"/>
      <c r="L357" s="32"/>
      <c r="O357" s="28"/>
      <c r="P357" s="28"/>
    </row>
    <row r="358" spans="1:16">
      <c r="A358" s="136"/>
      <c r="J358" s="28"/>
      <c r="K358" s="32"/>
      <c r="L358" s="32"/>
      <c r="O358" s="28"/>
      <c r="P358" s="28"/>
    </row>
    <row r="359" spans="1:16">
      <c r="A359" s="136"/>
      <c r="J359" s="28"/>
      <c r="K359" s="32"/>
      <c r="L359" s="32"/>
      <c r="O359" s="28"/>
      <c r="P359" s="28"/>
    </row>
    <row r="360" spans="1:16">
      <c r="A360" s="136"/>
      <c r="J360" s="28"/>
      <c r="K360" s="32"/>
      <c r="L360" s="32"/>
      <c r="O360" s="28"/>
      <c r="P360" s="28"/>
    </row>
    <row r="361" spans="1:16">
      <c r="A361" s="136"/>
      <c r="J361" s="28"/>
      <c r="K361" s="32"/>
      <c r="L361" s="32"/>
      <c r="O361" s="28"/>
      <c r="P361" s="28"/>
    </row>
    <row r="362" spans="1:16">
      <c r="A362" s="136"/>
      <c r="J362" s="28"/>
      <c r="K362" s="32"/>
      <c r="L362" s="32"/>
      <c r="O362" s="28"/>
      <c r="P362" s="28"/>
    </row>
    <row r="363" spans="1:16">
      <c r="A363" s="136"/>
      <c r="J363" s="28"/>
      <c r="K363" s="32"/>
      <c r="L363" s="32"/>
      <c r="O363" s="28"/>
      <c r="P363" s="28"/>
    </row>
    <row r="364" spans="1:16">
      <c r="A364" s="136"/>
      <c r="J364" s="28"/>
      <c r="K364" s="32"/>
      <c r="L364" s="32"/>
      <c r="O364" s="28"/>
      <c r="P364" s="28"/>
    </row>
    <row r="365" spans="1:16">
      <c r="A365" s="136"/>
      <c r="J365" s="28"/>
      <c r="K365" s="32"/>
      <c r="L365" s="32"/>
      <c r="O365" s="28"/>
      <c r="P365" s="28"/>
    </row>
    <row r="366" spans="1:16">
      <c r="A366" s="136"/>
      <c r="J366" s="28"/>
      <c r="K366" s="32"/>
      <c r="L366" s="32"/>
      <c r="O366" s="28"/>
      <c r="P366" s="28"/>
    </row>
    <row r="367" spans="1:16">
      <c r="A367" s="136"/>
      <c r="J367" s="28"/>
      <c r="K367" s="32"/>
      <c r="L367" s="32"/>
      <c r="O367" s="28"/>
      <c r="P367" s="28"/>
    </row>
    <row r="368" spans="1:16">
      <c r="A368" s="136"/>
      <c r="J368" s="28"/>
      <c r="K368" s="32"/>
      <c r="L368" s="32"/>
      <c r="O368" s="28"/>
      <c r="P368" s="28"/>
    </row>
    <row r="369" spans="1:16">
      <c r="A369" s="136"/>
      <c r="J369" s="28"/>
      <c r="K369" s="32"/>
      <c r="L369" s="32"/>
      <c r="O369" s="28"/>
      <c r="P369" s="28"/>
    </row>
    <row r="370" spans="1:16">
      <c r="A370" s="136"/>
      <c r="J370" s="28"/>
      <c r="K370" s="32"/>
      <c r="L370" s="32"/>
      <c r="O370" s="28"/>
      <c r="P370" s="28"/>
    </row>
    <row r="371" spans="1:16">
      <c r="A371" s="136"/>
      <c r="J371" s="28"/>
      <c r="K371" s="32"/>
      <c r="L371" s="32"/>
      <c r="O371" s="28"/>
      <c r="P371" s="28"/>
    </row>
    <row r="372" spans="1:16">
      <c r="A372" s="136"/>
      <c r="J372" s="28"/>
      <c r="K372" s="32"/>
      <c r="L372" s="32"/>
      <c r="O372" s="28"/>
      <c r="P372" s="28"/>
    </row>
    <row r="373" spans="1:16">
      <c r="A373" s="136"/>
      <c r="J373" s="28"/>
      <c r="K373" s="32"/>
      <c r="L373" s="32"/>
      <c r="O373" s="28"/>
      <c r="P373" s="28"/>
    </row>
    <row r="374" spans="1:16">
      <c r="A374" s="136"/>
      <c r="J374" s="28"/>
      <c r="K374" s="32"/>
      <c r="L374" s="32"/>
      <c r="O374" s="28"/>
      <c r="P374" s="28"/>
    </row>
    <row r="375" spans="1:16">
      <c r="A375" s="136"/>
      <c r="J375" s="28"/>
      <c r="K375" s="32"/>
      <c r="L375" s="32"/>
      <c r="O375" s="28"/>
      <c r="P375" s="28"/>
    </row>
    <row r="376" spans="1:16">
      <c r="A376" s="136"/>
      <c r="J376" s="28"/>
      <c r="K376" s="32"/>
      <c r="L376" s="32"/>
      <c r="O376" s="28"/>
      <c r="P376" s="28"/>
    </row>
    <row r="377" spans="1:16">
      <c r="A377" s="136"/>
      <c r="J377" s="28"/>
      <c r="K377" s="32"/>
      <c r="L377" s="32"/>
      <c r="O377" s="28"/>
      <c r="P377" s="28"/>
    </row>
    <row r="378" spans="1:16">
      <c r="A378" s="136"/>
      <c r="J378" s="28"/>
      <c r="K378" s="32"/>
      <c r="L378" s="32"/>
      <c r="O378" s="28"/>
      <c r="P378" s="28"/>
    </row>
    <row r="379" spans="1:16">
      <c r="A379" s="136"/>
      <c r="J379" s="28"/>
      <c r="K379" s="32"/>
      <c r="L379" s="32"/>
      <c r="O379" s="28"/>
      <c r="P379" s="28"/>
    </row>
    <row r="380" spans="1:16">
      <c r="A380" s="136"/>
      <c r="J380" s="28"/>
      <c r="K380" s="32"/>
      <c r="L380" s="32"/>
      <c r="O380" s="28"/>
      <c r="P380" s="28"/>
    </row>
    <row r="381" spans="1:16">
      <c r="A381" s="136"/>
      <c r="J381" s="28"/>
      <c r="K381" s="32"/>
      <c r="L381" s="32"/>
      <c r="O381" s="28"/>
      <c r="P381" s="28"/>
    </row>
    <row r="382" spans="1:16">
      <c r="A382" s="136"/>
      <c r="J382" s="28"/>
      <c r="K382" s="32"/>
      <c r="L382" s="32"/>
      <c r="O382" s="28"/>
      <c r="P382" s="28"/>
    </row>
    <row r="383" spans="1:16">
      <c r="A383" s="136"/>
      <c r="J383" s="28"/>
      <c r="K383" s="32"/>
      <c r="L383" s="32"/>
      <c r="O383" s="28"/>
      <c r="P383" s="28"/>
    </row>
    <row r="384" spans="1:16">
      <c r="A384" s="136"/>
      <c r="J384" s="28"/>
      <c r="K384" s="32"/>
      <c r="L384" s="32"/>
      <c r="O384" s="28"/>
      <c r="P384" s="28"/>
    </row>
    <row r="385" spans="1:16">
      <c r="A385" s="136"/>
      <c r="J385" s="28"/>
      <c r="K385" s="32"/>
      <c r="L385" s="32"/>
      <c r="O385" s="28"/>
      <c r="P385" s="28"/>
    </row>
    <row r="386" spans="1:16">
      <c r="A386" s="136"/>
      <c r="J386" s="28"/>
      <c r="K386" s="32"/>
      <c r="L386" s="32"/>
      <c r="O386" s="28"/>
      <c r="P386" s="28"/>
    </row>
    <row r="387" spans="1:16">
      <c r="A387" s="136"/>
      <c r="J387" s="28"/>
      <c r="K387" s="32"/>
      <c r="L387" s="32"/>
      <c r="O387" s="28"/>
      <c r="P387" s="28"/>
    </row>
    <row r="388" spans="1:16">
      <c r="A388" s="136"/>
      <c r="J388" s="28"/>
      <c r="K388" s="32"/>
      <c r="L388" s="32"/>
      <c r="O388" s="28"/>
      <c r="P388" s="28"/>
    </row>
    <row r="389" spans="1:16">
      <c r="A389" s="136"/>
      <c r="J389" s="28"/>
      <c r="K389" s="32"/>
      <c r="L389" s="32"/>
      <c r="O389" s="28"/>
      <c r="P389" s="28"/>
    </row>
    <row r="390" spans="1:16">
      <c r="A390" s="136"/>
      <c r="J390" s="28"/>
      <c r="K390" s="32"/>
      <c r="L390" s="32"/>
      <c r="O390" s="28"/>
      <c r="P390" s="28"/>
    </row>
    <row r="391" spans="1:16">
      <c r="A391" s="136"/>
      <c r="J391" s="28"/>
      <c r="K391" s="32"/>
      <c r="L391" s="32"/>
      <c r="O391" s="28"/>
      <c r="P391" s="28"/>
    </row>
    <row r="392" spans="1:16">
      <c r="A392" s="136"/>
      <c r="J392" s="28"/>
      <c r="K392" s="32"/>
      <c r="L392" s="32"/>
      <c r="O392" s="28"/>
      <c r="P392" s="28"/>
    </row>
    <row r="393" spans="1:16">
      <c r="A393" s="136"/>
      <c r="J393" s="28"/>
      <c r="K393" s="32"/>
      <c r="L393" s="32"/>
      <c r="O393" s="28"/>
      <c r="P393" s="28"/>
    </row>
    <row r="394" spans="1:16">
      <c r="A394" s="136"/>
      <c r="J394" s="28"/>
      <c r="K394" s="32"/>
      <c r="L394" s="32"/>
      <c r="O394" s="28"/>
      <c r="P394" s="28"/>
    </row>
    <row r="395" spans="1:16">
      <c r="A395" s="136"/>
      <c r="J395" s="28"/>
      <c r="K395" s="32"/>
      <c r="L395" s="32"/>
      <c r="O395" s="28"/>
      <c r="P395" s="28"/>
    </row>
    <row r="396" spans="1:16">
      <c r="A396" s="136"/>
      <c r="J396" s="28"/>
      <c r="K396" s="32"/>
      <c r="L396" s="32"/>
      <c r="O396" s="28"/>
      <c r="P396" s="28"/>
    </row>
    <row r="397" spans="1:16">
      <c r="A397" s="136"/>
      <c r="J397" s="28"/>
      <c r="K397" s="32"/>
      <c r="L397" s="32"/>
      <c r="O397" s="28"/>
      <c r="P397" s="28"/>
    </row>
    <row r="398" spans="1:16">
      <c r="A398" s="136"/>
      <c r="J398" s="28"/>
      <c r="K398" s="32"/>
      <c r="L398" s="32"/>
      <c r="O398" s="28"/>
      <c r="P398" s="28"/>
    </row>
    <row r="399" spans="1:16">
      <c r="A399" s="136"/>
      <c r="J399" s="28"/>
      <c r="K399" s="32"/>
      <c r="L399" s="32"/>
      <c r="O399" s="28"/>
      <c r="P399" s="28"/>
    </row>
    <row r="400" spans="1:16">
      <c r="A400" s="136"/>
      <c r="J400" s="28"/>
      <c r="K400" s="32"/>
      <c r="L400" s="32"/>
      <c r="O400" s="28"/>
      <c r="P400" s="28"/>
    </row>
    <row r="401" spans="1:16">
      <c r="A401" s="136"/>
      <c r="J401" s="28"/>
      <c r="K401" s="32"/>
      <c r="L401" s="32"/>
      <c r="O401" s="28"/>
      <c r="P401" s="28"/>
    </row>
    <row r="402" spans="1:16">
      <c r="A402" s="136"/>
      <c r="J402" s="28"/>
      <c r="K402" s="32"/>
      <c r="L402" s="32"/>
      <c r="O402" s="28"/>
      <c r="P402" s="28"/>
    </row>
    <row r="403" spans="1:16">
      <c r="A403" s="136"/>
      <c r="J403" s="28"/>
      <c r="K403" s="32"/>
      <c r="L403" s="32"/>
      <c r="O403" s="28"/>
      <c r="P403" s="28"/>
    </row>
    <row r="404" spans="1:16">
      <c r="A404" s="136"/>
      <c r="J404" s="28"/>
      <c r="K404" s="32"/>
      <c r="L404" s="32"/>
      <c r="O404" s="28"/>
      <c r="P404" s="28"/>
    </row>
    <row r="405" spans="1:16">
      <c r="A405" s="136"/>
      <c r="J405" s="28"/>
      <c r="K405" s="32"/>
      <c r="L405" s="32"/>
      <c r="O405" s="28"/>
      <c r="P405" s="28"/>
    </row>
    <row r="406" spans="1:16">
      <c r="A406" s="136"/>
      <c r="J406" s="28"/>
      <c r="K406" s="32"/>
      <c r="L406" s="32"/>
      <c r="O406" s="28"/>
      <c r="P406" s="28"/>
    </row>
    <row r="407" spans="1:16">
      <c r="A407" s="136"/>
      <c r="J407" s="28"/>
      <c r="K407" s="32"/>
      <c r="L407" s="32"/>
      <c r="O407" s="28"/>
      <c r="P407" s="28"/>
    </row>
    <row r="408" spans="1:16">
      <c r="A408" s="136"/>
      <c r="J408" s="28"/>
      <c r="K408" s="32"/>
      <c r="L408" s="32"/>
      <c r="O408" s="28"/>
      <c r="P408" s="28"/>
    </row>
    <row r="409" spans="1:16">
      <c r="A409" s="136"/>
      <c r="J409" s="28"/>
      <c r="K409" s="32"/>
      <c r="L409" s="32"/>
      <c r="O409" s="28"/>
      <c r="P409" s="28"/>
    </row>
    <row r="410" spans="1:16">
      <c r="A410" s="136"/>
      <c r="J410" s="28"/>
      <c r="K410" s="32"/>
      <c r="L410" s="32"/>
      <c r="O410" s="28"/>
      <c r="P410" s="28"/>
    </row>
    <row r="411" spans="1:16">
      <c r="A411" s="136"/>
      <c r="J411" s="28"/>
      <c r="K411" s="32"/>
      <c r="L411" s="32"/>
      <c r="O411" s="28"/>
      <c r="P411" s="28"/>
    </row>
    <row r="412" spans="1:16">
      <c r="A412" s="136"/>
      <c r="J412" s="28"/>
      <c r="K412" s="32"/>
      <c r="L412" s="32"/>
      <c r="O412" s="28"/>
      <c r="P412" s="28"/>
    </row>
    <row r="413" spans="1:16">
      <c r="A413" s="136"/>
      <c r="J413" s="28"/>
      <c r="K413" s="32"/>
      <c r="L413" s="32"/>
      <c r="O413" s="28"/>
      <c r="P413" s="28"/>
    </row>
    <row r="414" spans="1:16">
      <c r="A414" s="136"/>
      <c r="J414" s="28"/>
      <c r="K414" s="32"/>
      <c r="L414" s="32"/>
      <c r="O414" s="28"/>
      <c r="P414" s="28"/>
    </row>
    <row r="415" spans="1:16">
      <c r="A415" s="136"/>
      <c r="J415" s="28"/>
      <c r="K415" s="32"/>
      <c r="L415" s="32"/>
      <c r="O415" s="28"/>
      <c r="P415" s="28"/>
    </row>
    <row r="416" spans="1:16">
      <c r="A416" s="136"/>
      <c r="J416" s="28"/>
      <c r="K416" s="32"/>
      <c r="L416" s="32"/>
      <c r="O416" s="28"/>
      <c r="P416" s="28"/>
    </row>
    <row r="417" spans="1:143">
      <c r="A417" s="136"/>
      <c r="J417" s="28"/>
      <c r="K417" s="32"/>
      <c r="L417" s="32"/>
      <c r="O417" s="28"/>
      <c r="P417" s="28"/>
    </row>
    <row r="418" spans="1:143">
      <c r="A418" s="136"/>
      <c r="J418" s="28"/>
      <c r="K418" s="32"/>
      <c r="L418" s="32"/>
      <c r="O418" s="28"/>
      <c r="P418" s="28"/>
    </row>
    <row r="419" spans="1:143" s="44" customFormat="1">
      <c r="A419" s="136"/>
      <c r="B419" s="103"/>
      <c r="C419" s="103"/>
      <c r="D419" s="103"/>
      <c r="K419" s="48"/>
      <c r="L419" s="48"/>
      <c r="O419" s="45"/>
      <c r="P419" s="45"/>
      <c r="U419" s="41"/>
      <c r="V419" s="41"/>
      <c r="W419" s="54"/>
      <c r="X419" s="54"/>
      <c r="AH419" s="61"/>
      <c r="AL419" s="100"/>
      <c r="AM419" s="32"/>
      <c r="AN419" s="32"/>
      <c r="AO419" s="32"/>
      <c r="AP419" s="126"/>
      <c r="AQ419" s="104"/>
      <c r="AR419" s="32"/>
      <c r="AS419" s="32"/>
      <c r="AT419" s="28"/>
      <c r="AU419" s="104"/>
      <c r="AV419" s="104"/>
      <c r="AW419" s="104"/>
      <c r="AX419" s="104"/>
      <c r="AY419" s="32"/>
      <c r="AZ419" s="104"/>
      <c r="BA419" s="104"/>
      <c r="BB419" s="108"/>
      <c r="BC419" s="108"/>
      <c r="BD419" s="108"/>
      <c r="BE419" s="104"/>
      <c r="BF419" s="104"/>
      <c r="BG419" s="28"/>
      <c r="BH419" s="28"/>
      <c r="BI419" s="28"/>
      <c r="BJ419" s="28"/>
      <c r="BK419" s="28"/>
      <c r="BL419" s="28"/>
      <c r="BM419" s="28"/>
      <c r="BN419" s="28"/>
      <c r="BO419" s="28"/>
      <c r="BP419" s="28"/>
      <c r="BQ419" s="28"/>
      <c r="BR419" s="28"/>
      <c r="BS419" s="28"/>
      <c r="BT419" s="28"/>
      <c r="BU419" s="28"/>
      <c r="BV419" s="28"/>
      <c r="BW419" s="28"/>
      <c r="BX419" s="28"/>
      <c r="BY419" s="28"/>
      <c r="BZ419" s="28"/>
      <c r="CA419" s="28"/>
      <c r="CB419" s="28"/>
      <c r="CC419" s="28"/>
      <c r="CD419" s="28"/>
      <c r="CE419" s="28"/>
      <c r="CF419" s="28"/>
      <c r="CG419" s="28"/>
      <c r="CH419" s="28"/>
      <c r="CI419" s="28"/>
      <c r="CJ419" s="28"/>
      <c r="CK419" s="28"/>
      <c r="CL419" s="28"/>
      <c r="CM419" s="28"/>
      <c r="CN419" s="28"/>
      <c r="CO419" s="28"/>
      <c r="CP419" s="28"/>
      <c r="CQ419" s="28"/>
      <c r="CR419" s="28"/>
      <c r="CS419" s="28"/>
      <c r="CT419" s="28"/>
      <c r="CU419" s="28"/>
      <c r="CV419" s="28"/>
      <c r="CW419" s="28"/>
      <c r="CX419" s="28"/>
      <c r="CY419" s="28"/>
      <c r="CZ419" s="28"/>
      <c r="DA419" s="28"/>
      <c r="DB419" s="28"/>
      <c r="DC419" s="28"/>
      <c r="DD419" s="28"/>
      <c r="DE419" s="28"/>
      <c r="DF419" s="28"/>
      <c r="DG419" s="28"/>
      <c r="DH419" s="28"/>
      <c r="DI419" s="28"/>
      <c r="DJ419" s="28"/>
      <c r="DK419" s="28"/>
      <c r="DL419" s="28"/>
      <c r="DM419" s="28"/>
      <c r="DN419" s="28"/>
      <c r="DO419" s="28"/>
      <c r="DP419" s="28"/>
      <c r="DQ419" s="28"/>
      <c r="DR419" s="28"/>
      <c r="DS419" s="28"/>
      <c r="DT419" s="28"/>
      <c r="DU419" s="28"/>
      <c r="DV419" s="28"/>
      <c r="DW419" s="28"/>
      <c r="DX419" s="28"/>
      <c r="DY419" s="28"/>
      <c r="DZ419" s="28"/>
      <c r="EA419" s="28"/>
      <c r="EB419" s="28"/>
      <c r="EC419" s="28"/>
      <c r="ED419" s="28"/>
      <c r="EE419" s="28"/>
      <c r="EF419" s="28"/>
      <c r="EG419" s="28"/>
      <c r="EH419" s="28"/>
      <c r="EI419" s="28"/>
      <c r="EJ419" s="28"/>
      <c r="EK419" s="28"/>
      <c r="EL419" s="28"/>
      <c r="EM419" s="28"/>
    </row>
    <row r="420" spans="1:143" s="44" customFormat="1">
      <c r="A420" s="136"/>
      <c r="B420" s="103"/>
      <c r="C420" s="103"/>
      <c r="D420" s="103"/>
      <c r="K420" s="48"/>
      <c r="L420" s="48"/>
      <c r="O420" s="45"/>
      <c r="P420" s="45"/>
      <c r="U420" s="41"/>
      <c r="V420" s="41"/>
      <c r="W420" s="54"/>
      <c r="X420" s="54"/>
      <c r="AH420" s="61"/>
      <c r="AL420" s="100"/>
      <c r="AM420" s="32"/>
      <c r="AN420" s="32"/>
      <c r="AO420" s="32"/>
      <c r="AP420" s="126"/>
      <c r="AQ420" s="104"/>
      <c r="AR420" s="32"/>
      <c r="AS420" s="32"/>
      <c r="AT420" s="28"/>
      <c r="AU420" s="104"/>
      <c r="AV420" s="104"/>
      <c r="AW420" s="104"/>
      <c r="AX420" s="104"/>
      <c r="AY420" s="32"/>
      <c r="AZ420" s="104"/>
      <c r="BA420" s="104"/>
      <c r="BB420" s="108"/>
      <c r="BC420" s="108"/>
      <c r="BD420" s="108"/>
      <c r="BE420" s="104"/>
      <c r="BF420" s="104"/>
      <c r="BG420" s="28"/>
      <c r="BH420" s="28"/>
      <c r="BI420" s="28"/>
      <c r="BJ420" s="28"/>
      <c r="BK420" s="28"/>
      <c r="BL420" s="28"/>
      <c r="BM420" s="28"/>
      <c r="BN420" s="28"/>
      <c r="BO420" s="28"/>
      <c r="BP420" s="28"/>
      <c r="BQ420" s="28"/>
      <c r="BR420" s="28"/>
      <c r="BS420" s="28"/>
      <c r="BT420" s="28"/>
      <c r="BU420" s="28"/>
      <c r="BV420" s="28"/>
      <c r="BW420" s="28"/>
      <c r="BX420" s="28"/>
      <c r="BY420" s="28"/>
      <c r="BZ420" s="28"/>
      <c r="CA420" s="28"/>
      <c r="CB420" s="28"/>
      <c r="CC420" s="28"/>
      <c r="CD420" s="28"/>
      <c r="CE420" s="28"/>
      <c r="CF420" s="28"/>
      <c r="CG420" s="28"/>
      <c r="CH420" s="28"/>
      <c r="CI420" s="28"/>
      <c r="CJ420" s="28"/>
      <c r="CK420" s="28"/>
      <c r="CL420" s="28"/>
      <c r="CM420" s="28"/>
      <c r="CN420" s="28"/>
      <c r="CO420" s="28"/>
      <c r="CP420" s="28"/>
      <c r="CQ420" s="28"/>
      <c r="CR420" s="28"/>
      <c r="CS420" s="28"/>
      <c r="CT420" s="28"/>
      <c r="CU420" s="28"/>
      <c r="CV420" s="28"/>
      <c r="CW420" s="28"/>
      <c r="CX420" s="28"/>
      <c r="CY420" s="28"/>
      <c r="CZ420" s="28"/>
      <c r="DA420" s="28"/>
      <c r="DB420" s="28"/>
      <c r="DC420" s="28"/>
      <c r="DD420" s="28"/>
      <c r="DE420" s="28"/>
      <c r="DF420" s="28"/>
      <c r="DG420" s="28"/>
      <c r="DH420" s="28"/>
      <c r="DI420" s="28"/>
      <c r="DJ420" s="28"/>
      <c r="DK420" s="28"/>
      <c r="DL420" s="28"/>
      <c r="DM420" s="28"/>
      <c r="DN420" s="28"/>
      <c r="DO420" s="28"/>
      <c r="DP420" s="28"/>
      <c r="DQ420" s="28"/>
      <c r="DR420" s="28"/>
      <c r="DS420" s="28"/>
      <c r="DT420" s="28"/>
      <c r="DU420" s="28"/>
      <c r="DV420" s="28"/>
      <c r="DW420" s="28"/>
      <c r="DX420" s="28"/>
      <c r="DY420" s="28"/>
      <c r="DZ420" s="28"/>
      <c r="EA420" s="28"/>
      <c r="EB420" s="28"/>
      <c r="EC420" s="28"/>
      <c r="ED420" s="28"/>
      <c r="EE420" s="28"/>
      <c r="EF420" s="28"/>
      <c r="EG420" s="28"/>
      <c r="EH420" s="28"/>
      <c r="EI420" s="28"/>
      <c r="EJ420" s="28"/>
      <c r="EK420" s="28"/>
      <c r="EL420" s="28"/>
      <c r="EM420" s="28"/>
    </row>
    <row r="421" spans="1:143" s="44" customFormat="1">
      <c r="A421" s="136"/>
      <c r="B421" s="103"/>
      <c r="C421" s="103"/>
      <c r="D421" s="103"/>
      <c r="K421" s="48"/>
      <c r="L421" s="48"/>
      <c r="O421" s="45"/>
      <c r="P421" s="45"/>
      <c r="U421" s="41"/>
      <c r="V421" s="41"/>
      <c r="W421" s="54"/>
      <c r="X421" s="54"/>
      <c r="AH421" s="61"/>
      <c r="AL421" s="100"/>
      <c r="AM421" s="32"/>
      <c r="AN421" s="32"/>
      <c r="AO421" s="32"/>
      <c r="AP421" s="126"/>
      <c r="AQ421" s="104"/>
      <c r="AR421" s="32"/>
      <c r="AS421" s="32"/>
      <c r="AT421" s="28"/>
      <c r="AU421" s="104"/>
      <c r="AV421" s="104"/>
      <c r="AW421" s="104"/>
      <c r="AX421" s="104"/>
      <c r="AY421" s="32"/>
      <c r="AZ421" s="104"/>
      <c r="BA421" s="104"/>
      <c r="BB421" s="108"/>
      <c r="BC421" s="108"/>
      <c r="BD421" s="108"/>
      <c r="BE421" s="104"/>
      <c r="BF421" s="104"/>
      <c r="BG421" s="28"/>
      <c r="BH421" s="28"/>
      <c r="BI421" s="28"/>
      <c r="BJ421" s="28"/>
      <c r="BK421" s="28"/>
      <c r="BL421" s="28"/>
      <c r="BM421" s="28"/>
      <c r="BN421" s="28"/>
      <c r="BO421" s="28"/>
      <c r="BP421" s="28"/>
      <c r="BQ421" s="28"/>
      <c r="BR421" s="28"/>
      <c r="BS421" s="28"/>
      <c r="BT421" s="28"/>
      <c r="BU421" s="28"/>
      <c r="BV421" s="28"/>
      <c r="BW421" s="28"/>
      <c r="BX421" s="28"/>
      <c r="BY421" s="28"/>
      <c r="BZ421" s="28"/>
      <c r="CA421" s="28"/>
      <c r="CB421" s="28"/>
      <c r="CC421" s="28"/>
      <c r="CD421" s="28"/>
      <c r="CE421" s="28"/>
      <c r="CF421" s="28"/>
      <c r="CG421" s="28"/>
      <c r="CH421" s="28"/>
      <c r="CI421" s="28"/>
      <c r="CJ421" s="28"/>
      <c r="CK421" s="28"/>
      <c r="CL421" s="28"/>
      <c r="CM421" s="28"/>
      <c r="CN421" s="28"/>
      <c r="CO421" s="28"/>
      <c r="CP421" s="28"/>
      <c r="CQ421" s="28"/>
      <c r="CR421" s="28"/>
      <c r="CS421" s="28"/>
      <c r="CT421" s="28"/>
      <c r="CU421" s="28"/>
      <c r="CV421" s="28"/>
      <c r="CW421" s="28"/>
      <c r="CX421" s="28"/>
      <c r="CY421" s="28"/>
      <c r="CZ421" s="28"/>
      <c r="DA421" s="28"/>
      <c r="DB421" s="28"/>
      <c r="DC421" s="28"/>
      <c r="DD421" s="28"/>
      <c r="DE421" s="28"/>
      <c r="DF421" s="28"/>
      <c r="DG421" s="28"/>
      <c r="DH421" s="28"/>
      <c r="DI421" s="28"/>
      <c r="DJ421" s="28"/>
      <c r="DK421" s="28"/>
      <c r="DL421" s="28"/>
      <c r="DM421" s="28"/>
      <c r="DN421" s="28"/>
      <c r="DO421" s="28"/>
      <c r="DP421" s="28"/>
      <c r="DQ421" s="28"/>
      <c r="DR421" s="28"/>
      <c r="DS421" s="28"/>
      <c r="DT421" s="28"/>
      <c r="DU421" s="28"/>
      <c r="DV421" s="28"/>
      <c r="DW421" s="28"/>
      <c r="DX421" s="28"/>
      <c r="DY421" s="28"/>
      <c r="DZ421" s="28"/>
      <c r="EA421" s="28"/>
      <c r="EB421" s="28"/>
      <c r="EC421" s="28"/>
      <c r="ED421" s="28"/>
      <c r="EE421" s="28"/>
      <c r="EF421" s="28"/>
      <c r="EG421" s="28"/>
      <c r="EH421" s="28"/>
      <c r="EI421" s="28"/>
      <c r="EJ421" s="28"/>
      <c r="EK421" s="28"/>
      <c r="EL421" s="28"/>
      <c r="EM421" s="28"/>
    </row>
    <row r="422" spans="1:143" s="44" customFormat="1">
      <c r="A422" s="136"/>
      <c r="B422" s="103"/>
      <c r="C422" s="103"/>
      <c r="D422" s="103"/>
      <c r="K422" s="48"/>
      <c r="L422" s="48"/>
      <c r="O422" s="45"/>
      <c r="P422" s="45"/>
      <c r="U422" s="41"/>
      <c r="V422" s="41"/>
      <c r="W422" s="54"/>
      <c r="X422" s="54"/>
      <c r="AH422" s="61"/>
      <c r="AL422" s="100"/>
      <c r="AM422" s="32"/>
      <c r="AN422" s="32"/>
      <c r="AO422" s="32"/>
      <c r="AP422" s="126"/>
      <c r="AQ422" s="104"/>
      <c r="AR422" s="32"/>
      <c r="AS422" s="32"/>
      <c r="AT422" s="28"/>
      <c r="AU422" s="104"/>
      <c r="AV422" s="104"/>
      <c r="AW422" s="104"/>
      <c r="AX422" s="104"/>
      <c r="AY422" s="32"/>
      <c r="AZ422" s="104"/>
      <c r="BA422" s="104"/>
      <c r="BB422" s="108"/>
      <c r="BC422" s="108"/>
      <c r="BD422" s="108"/>
      <c r="BE422" s="104"/>
      <c r="BF422" s="104"/>
      <c r="BG422" s="28"/>
      <c r="BH422" s="28"/>
      <c r="BI422" s="28"/>
      <c r="BJ422" s="28"/>
      <c r="BK422" s="28"/>
      <c r="BL422" s="28"/>
      <c r="BM422" s="28"/>
      <c r="BN422" s="28"/>
      <c r="BO422" s="28"/>
      <c r="BP422" s="28"/>
      <c r="BQ422" s="28"/>
      <c r="BR422" s="28"/>
      <c r="BS422" s="28"/>
      <c r="BT422" s="28"/>
      <c r="BU422" s="28"/>
      <c r="BV422" s="28"/>
      <c r="BW422" s="28"/>
      <c r="BX422" s="28"/>
      <c r="BY422" s="28"/>
      <c r="BZ422" s="28"/>
      <c r="CA422" s="28"/>
      <c r="CB422" s="28"/>
      <c r="CC422" s="28"/>
      <c r="CD422" s="28"/>
      <c r="CE422" s="28"/>
      <c r="CF422" s="28"/>
      <c r="CG422" s="28"/>
      <c r="CH422" s="28"/>
      <c r="CI422" s="28"/>
      <c r="CJ422" s="28"/>
      <c r="CK422" s="28"/>
      <c r="CL422" s="28"/>
      <c r="CM422" s="28"/>
      <c r="CN422" s="28"/>
      <c r="CO422" s="28"/>
      <c r="CP422" s="28"/>
      <c r="CQ422" s="28"/>
      <c r="CR422" s="28"/>
      <c r="CS422" s="28"/>
      <c r="CT422" s="28"/>
      <c r="CU422" s="28"/>
      <c r="CV422" s="28"/>
      <c r="CW422" s="28"/>
      <c r="CX422" s="28"/>
      <c r="CY422" s="28"/>
      <c r="CZ422" s="28"/>
      <c r="DA422" s="28"/>
      <c r="DB422" s="28"/>
      <c r="DC422" s="28"/>
      <c r="DD422" s="28"/>
      <c r="DE422" s="28"/>
      <c r="DF422" s="28"/>
      <c r="DG422" s="28"/>
      <c r="DH422" s="28"/>
      <c r="DI422" s="28"/>
      <c r="DJ422" s="28"/>
      <c r="DK422" s="28"/>
      <c r="DL422" s="28"/>
      <c r="DM422" s="28"/>
      <c r="DN422" s="28"/>
      <c r="DO422" s="28"/>
      <c r="DP422" s="28"/>
      <c r="DQ422" s="28"/>
      <c r="DR422" s="28"/>
      <c r="DS422" s="28"/>
      <c r="DT422" s="28"/>
      <c r="DU422" s="28"/>
      <c r="DV422" s="28"/>
      <c r="DW422" s="28"/>
      <c r="DX422" s="28"/>
      <c r="DY422" s="28"/>
      <c r="DZ422" s="28"/>
      <c r="EA422" s="28"/>
      <c r="EB422" s="28"/>
      <c r="EC422" s="28"/>
      <c r="ED422" s="28"/>
      <c r="EE422" s="28"/>
      <c r="EF422" s="28"/>
      <c r="EG422" s="28"/>
      <c r="EH422" s="28"/>
      <c r="EI422" s="28"/>
      <c r="EJ422" s="28"/>
      <c r="EK422" s="28"/>
      <c r="EL422" s="28"/>
      <c r="EM422" s="28"/>
    </row>
    <row r="423" spans="1:143" s="44" customFormat="1">
      <c r="A423" s="136"/>
      <c r="B423" s="103"/>
      <c r="C423" s="103"/>
      <c r="D423" s="103"/>
      <c r="K423" s="48"/>
      <c r="L423" s="48"/>
      <c r="O423" s="45"/>
      <c r="P423" s="45"/>
      <c r="U423" s="41"/>
      <c r="V423" s="41"/>
      <c r="W423" s="54"/>
      <c r="X423" s="54"/>
      <c r="AH423" s="61"/>
      <c r="AL423" s="100"/>
      <c r="AM423" s="32"/>
      <c r="AN423" s="32"/>
      <c r="AO423" s="32"/>
      <c r="AP423" s="126"/>
      <c r="AQ423" s="104"/>
      <c r="AR423" s="32"/>
      <c r="AS423" s="32"/>
      <c r="AT423" s="28"/>
      <c r="AU423" s="104"/>
      <c r="AV423" s="104"/>
      <c r="AW423" s="104"/>
      <c r="AX423" s="104"/>
      <c r="AY423" s="32"/>
      <c r="AZ423" s="104"/>
      <c r="BA423" s="104"/>
      <c r="BB423" s="108"/>
      <c r="BC423" s="108"/>
      <c r="BD423" s="108"/>
      <c r="BE423" s="104"/>
      <c r="BF423" s="104"/>
      <c r="BG423" s="28"/>
      <c r="BH423" s="28"/>
      <c r="BI423" s="28"/>
      <c r="BJ423" s="28"/>
      <c r="BK423" s="28"/>
      <c r="BL423" s="28"/>
      <c r="BM423" s="28"/>
      <c r="BN423" s="28"/>
      <c r="BO423" s="28"/>
      <c r="BP423" s="28"/>
      <c r="BQ423" s="28"/>
      <c r="BR423" s="28"/>
      <c r="BS423" s="28"/>
      <c r="BT423" s="28"/>
      <c r="BU423" s="28"/>
      <c r="BV423" s="28"/>
      <c r="BW423" s="28"/>
      <c r="BX423" s="28"/>
      <c r="BY423" s="28"/>
      <c r="BZ423" s="28"/>
      <c r="CA423" s="28"/>
      <c r="CB423" s="28"/>
      <c r="CC423" s="28"/>
      <c r="CD423" s="28"/>
      <c r="CE423" s="28"/>
      <c r="CF423" s="28"/>
      <c r="CG423" s="28"/>
      <c r="CH423" s="28"/>
      <c r="CI423" s="28"/>
      <c r="CJ423" s="28"/>
      <c r="CK423" s="28"/>
      <c r="CL423" s="28"/>
      <c r="CM423" s="28"/>
      <c r="CN423" s="28"/>
      <c r="CO423" s="28"/>
      <c r="CP423" s="28"/>
      <c r="CQ423" s="28"/>
      <c r="CR423" s="28"/>
      <c r="CS423" s="28"/>
      <c r="CT423" s="28"/>
      <c r="CU423" s="28"/>
      <c r="CV423" s="28"/>
      <c r="CW423" s="28"/>
      <c r="CX423" s="28"/>
      <c r="CY423" s="28"/>
      <c r="CZ423" s="28"/>
      <c r="DA423" s="28"/>
      <c r="DB423" s="28"/>
      <c r="DC423" s="28"/>
      <c r="DD423" s="28"/>
      <c r="DE423" s="28"/>
      <c r="DF423" s="28"/>
      <c r="DG423" s="28"/>
      <c r="DH423" s="28"/>
      <c r="DI423" s="28"/>
      <c r="DJ423" s="28"/>
      <c r="DK423" s="28"/>
      <c r="DL423" s="28"/>
      <c r="DM423" s="28"/>
      <c r="DN423" s="28"/>
      <c r="DO423" s="28"/>
      <c r="DP423" s="28"/>
      <c r="DQ423" s="28"/>
      <c r="DR423" s="28"/>
      <c r="DS423" s="28"/>
      <c r="DT423" s="28"/>
      <c r="DU423" s="28"/>
      <c r="DV423" s="28"/>
      <c r="DW423" s="28"/>
      <c r="DX423" s="28"/>
      <c r="DY423" s="28"/>
      <c r="DZ423" s="28"/>
      <c r="EA423" s="28"/>
      <c r="EB423" s="28"/>
      <c r="EC423" s="28"/>
      <c r="ED423" s="28"/>
      <c r="EE423" s="28"/>
      <c r="EF423" s="28"/>
      <c r="EG423" s="28"/>
      <c r="EH423" s="28"/>
      <c r="EI423" s="28"/>
      <c r="EJ423" s="28"/>
      <c r="EK423" s="28"/>
      <c r="EL423" s="28"/>
      <c r="EM423" s="28"/>
    </row>
    <row r="424" spans="1:143" s="44" customFormat="1">
      <c r="A424" s="136"/>
      <c r="B424" s="103"/>
      <c r="C424" s="103"/>
      <c r="D424" s="103"/>
      <c r="K424" s="48"/>
      <c r="L424" s="48"/>
      <c r="O424" s="45"/>
      <c r="P424" s="45"/>
      <c r="U424" s="41"/>
      <c r="V424" s="41"/>
      <c r="W424" s="54"/>
      <c r="X424" s="54"/>
      <c r="AH424" s="61"/>
      <c r="AL424" s="100"/>
      <c r="AM424" s="32"/>
      <c r="AN424" s="32"/>
      <c r="AO424" s="32"/>
      <c r="AP424" s="126"/>
      <c r="AQ424" s="104"/>
      <c r="AR424" s="32"/>
      <c r="AS424" s="32"/>
      <c r="AT424" s="28"/>
      <c r="AU424" s="104"/>
      <c r="AV424" s="104"/>
      <c r="AW424" s="104"/>
      <c r="AX424" s="104"/>
      <c r="AY424" s="32"/>
      <c r="AZ424" s="104"/>
      <c r="BA424" s="104"/>
      <c r="BB424" s="108"/>
      <c r="BC424" s="108"/>
      <c r="BD424" s="108"/>
      <c r="BE424" s="104"/>
      <c r="BF424" s="104"/>
      <c r="BG424" s="28"/>
      <c r="BH424" s="28"/>
      <c r="BI424" s="28"/>
      <c r="BJ424" s="28"/>
      <c r="BK424" s="28"/>
      <c r="BL424" s="28"/>
      <c r="BM424" s="28"/>
      <c r="BN424" s="28"/>
      <c r="BO424" s="28"/>
      <c r="BP424" s="28"/>
      <c r="BQ424" s="28"/>
      <c r="BR424" s="28"/>
      <c r="BS424" s="28"/>
      <c r="BT424" s="28"/>
      <c r="BU424" s="28"/>
      <c r="BV424" s="28"/>
      <c r="BW424" s="28"/>
      <c r="BX424" s="28"/>
      <c r="BY424" s="28"/>
      <c r="BZ424" s="28"/>
      <c r="CA424" s="28"/>
      <c r="CB424" s="28"/>
      <c r="CC424" s="28"/>
      <c r="CD424" s="28"/>
      <c r="CE424" s="28"/>
      <c r="CF424" s="28"/>
      <c r="CG424" s="28"/>
      <c r="CH424" s="28"/>
      <c r="CI424" s="28"/>
      <c r="CJ424" s="28"/>
      <c r="CK424" s="28"/>
      <c r="CL424" s="28"/>
      <c r="CM424" s="28"/>
      <c r="CN424" s="28"/>
      <c r="CO424" s="28"/>
      <c r="CP424" s="28"/>
      <c r="CQ424" s="28"/>
      <c r="CR424" s="28"/>
      <c r="CS424" s="28"/>
      <c r="CT424" s="28"/>
      <c r="CU424" s="28"/>
      <c r="CV424" s="28"/>
      <c r="CW424" s="28"/>
      <c r="CX424" s="28"/>
      <c r="CY424" s="28"/>
      <c r="CZ424" s="28"/>
      <c r="DA424" s="28"/>
      <c r="DB424" s="28"/>
      <c r="DC424" s="28"/>
      <c r="DD424" s="28"/>
      <c r="DE424" s="28"/>
      <c r="DF424" s="28"/>
      <c r="DG424" s="28"/>
      <c r="DH424" s="28"/>
      <c r="DI424" s="28"/>
      <c r="DJ424" s="28"/>
      <c r="DK424" s="28"/>
      <c r="DL424" s="28"/>
      <c r="DM424" s="28"/>
      <c r="DN424" s="28"/>
      <c r="DO424" s="28"/>
      <c r="DP424" s="28"/>
      <c r="DQ424" s="28"/>
      <c r="DR424" s="28"/>
      <c r="DS424" s="28"/>
      <c r="DT424" s="28"/>
      <c r="DU424" s="28"/>
      <c r="DV424" s="28"/>
      <c r="DW424" s="28"/>
      <c r="DX424" s="28"/>
      <c r="DY424" s="28"/>
      <c r="DZ424" s="28"/>
      <c r="EA424" s="28"/>
      <c r="EB424" s="28"/>
      <c r="EC424" s="28"/>
      <c r="ED424" s="28"/>
      <c r="EE424" s="28"/>
      <c r="EF424" s="28"/>
      <c r="EG424" s="28"/>
      <c r="EH424" s="28"/>
      <c r="EI424" s="28"/>
      <c r="EJ424" s="28"/>
      <c r="EK424" s="28"/>
      <c r="EL424" s="28"/>
      <c r="EM424" s="28"/>
    </row>
    <row r="425" spans="1:143" s="44" customFormat="1">
      <c r="A425" s="136"/>
      <c r="B425" s="103"/>
      <c r="C425" s="103"/>
      <c r="D425" s="103"/>
      <c r="K425" s="48"/>
      <c r="L425" s="48"/>
      <c r="O425" s="45"/>
      <c r="P425" s="45"/>
      <c r="U425" s="41"/>
      <c r="V425" s="41"/>
      <c r="W425" s="54"/>
      <c r="X425" s="54"/>
      <c r="AH425" s="61"/>
      <c r="AL425" s="100"/>
      <c r="AM425" s="32"/>
      <c r="AN425" s="32"/>
      <c r="AO425" s="32"/>
      <c r="AP425" s="126"/>
      <c r="AQ425" s="104"/>
      <c r="AR425" s="32"/>
      <c r="AS425" s="32"/>
      <c r="AT425" s="28"/>
      <c r="AU425" s="104"/>
      <c r="AV425" s="104"/>
      <c r="AW425" s="104"/>
      <c r="AX425" s="104"/>
      <c r="AY425" s="32"/>
      <c r="AZ425" s="104"/>
      <c r="BA425" s="104"/>
      <c r="BB425" s="108"/>
      <c r="BC425" s="108"/>
      <c r="BD425" s="108"/>
      <c r="BE425" s="104"/>
      <c r="BF425" s="104"/>
      <c r="BG425" s="28"/>
      <c r="BH425" s="28"/>
      <c r="BI425" s="28"/>
      <c r="BJ425" s="28"/>
      <c r="BK425" s="28"/>
      <c r="BL425" s="28"/>
      <c r="BM425" s="28"/>
      <c r="BN425" s="28"/>
      <c r="BO425" s="28"/>
      <c r="BP425" s="28"/>
      <c r="BQ425" s="28"/>
      <c r="BR425" s="28"/>
      <c r="BS425" s="28"/>
      <c r="BT425" s="28"/>
      <c r="BU425" s="28"/>
      <c r="BV425" s="28"/>
      <c r="BW425" s="28"/>
      <c r="BX425" s="28"/>
      <c r="BY425" s="28"/>
      <c r="BZ425" s="28"/>
      <c r="CA425" s="28"/>
      <c r="CB425" s="28"/>
      <c r="CC425" s="28"/>
      <c r="CD425" s="28"/>
      <c r="CE425" s="28"/>
      <c r="CF425" s="28"/>
      <c r="CG425" s="28"/>
      <c r="CH425" s="28"/>
      <c r="CI425" s="28"/>
      <c r="CJ425" s="28"/>
      <c r="CK425" s="28"/>
      <c r="CL425" s="28"/>
      <c r="CM425" s="28"/>
      <c r="CN425" s="28"/>
      <c r="CO425" s="28"/>
      <c r="CP425" s="28"/>
      <c r="CQ425" s="28"/>
      <c r="CR425" s="28"/>
      <c r="CS425" s="28"/>
      <c r="CT425" s="28"/>
      <c r="CU425" s="28"/>
      <c r="CV425" s="28"/>
      <c r="CW425" s="28"/>
      <c r="CX425" s="28"/>
      <c r="CY425" s="28"/>
      <c r="CZ425" s="28"/>
      <c r="DA425" s="28"/>
      <c r="DB425" s="28"/>
      <c r="DC425" s="28"/>
      <c r="DD425" s="28"/>
      <c r="DE425" s="28"/>
      <c r="DF425" s="28"/>
      <c r="DG425" s="28"/>
      <c r="DH425" s="28"/>
      <c r="DI425" s="28"/>
      <c r="DJ425" s="28"/>
      <c r="DK425" s="28"/>
      <c r="DL425" s="28"/>
      <c r="DM425" s="28"/>
      <c r="DN425" s="28"/>
      <c r="DO425" s="28"/>
      <c r="DP425" s="28"/>
      <c r="DQ425" s="28"/>
      <c r="DR425" s="28"/>
      <c r="DS425" s="28"/>
      <c r="DT425" s="28"/>
      <c r="DU425" s="28"/>
      <c r="DV425" s="28"/>
      <c r="DW425" s="28"/>
      <c r="DX425" s="28"/>
      <c r="DY425" s="28"/>
      <c r="DZ425" s="28"/>
      <c r="EA425" s="28"/>
      <c r="EB425" s="28"/>
      <c r="EC425" s="28"/>
      <c r="ED425" s="28"/>
      <c r="EE425" s="28"/>
      <c r="EF425" s="28"/>
      <c r="EG425" s="28"/>
      <c r="EH425" s="28"/>
      <c r="EI425" s="28"/>
      <c r="EJ425" s="28"/>
      <c r="EK425" s="28"/>
      <c r="EL425" s="28"/>
      <c r="EM425" s="28"/>
    </row>
    <row r="426" spans="1:143" s="44" customFormat="1">
      <c r="A426" s="136"/>
      <c r="B426" s="103"/>
      <c r="C426" s="103"/>
      <c r="D426" s="103"/>
      <c r="K426" s="48"/>
      <c r="L426" s="48"/>
      <c r="O426" s="45"/>
      <c r="P426" s="45"/>
      <c r="U426" s="41"/>
      <c r="V426" s="41"/>
      <c r="W426" s="54"/>
      <c r="X426" s="54"/>
      <c r="AH426" s="61"/>
      <c r="AL426" s="100"/>
      <c r="AM426" s="32"/>
      <c r="AN426" s="32"/>
      <c r="AO426" s="32"/>
      <c r="AP426" s="126"/>
      <c r="AQ426" s="104"/>
      <c r="AR426" s="32"/>
      <c r="AS426" s="32"/>
      <c r="AT426" s="28"/>
      <c r="AU426" s="104"/>
      <c r="AV426" s="104"/>
      <c r="AW426" s="104"/>
      <c r="AX426" s="104"/>
      <c r="AY426" s="32"/>
      <c r="AZ426" s="104"/>
      <c r="BA426" s="104"/>
      <c r="BB426" s="108"/>
      <c r="BC426" s="108"/>
      <c r="BD426" s="108"/>
      <c r="BE426" s="104"/>
      <c r="BF426" s="104"/>
      <c r="BG426" s="28"/>
      <c r="BH426" s="28"/>
      <c r="BI426" s="28"/>
      <c r="BJ426" s="28"/>
      <c r="BK426" s="28"/>
      <c r="BL426" s="28"/>
      <c r="BM426" s="28"/>
      <c r="BN426" s="28"/>
      <c r="BO426" s="28"/>
      <c r="BP426" s="28"/>
      <c r="BQ426" s="28"/>
      <c r="BR426" s="28"/>
      <c r="BS426" s="28"/>
      <c r="BT426" s="28"/>
      <c r="BU426" s="28"/>
      <c r="BV426" s="28"/>
      <c r="BW426" s="28"/>
      <c r="BX426" s="28"/>
      <c r="BY426" s="28"/>
      <c r="BZ426" s="28"/>
      <c r="CA426" s="28"/>
      <c r="CB426" s="28"/>
      <c r="CC426" s="28"/>
      <c r="CD426" s="28"/>
      <c r="CE426" s="28"/>
      <c r="CF426" s="28"/>
      <c r="CG426" s="28"/>
      <c r="CH426" s="28"/>
      <c r="CI426" s="28"/>
      <c r="CJ426" s="28"/>
      <c r="CK426" s="28"/>
      <c r="CL426" s="28"/>
      <c r="CM426" s="28"/>
      <c r="CN426" s="28"/>
      <c r="CO426" s="28"/>
      <c r="CP426" s="28"/>
      <c r="CQ426" s="28"/>
      <c r="CR426" s="28"/>
      <c r="CS426" s="28"/>
      <c r="CT426" s="28"/>
      <c r="CU426" s="28"/>
      <c r="CV426" s="28"/>
      <c r="CW426" s="28"/>
      <c r="CX426" s="28"/>
      <c r="CY426" s="28"/>
      <c r="CZ426" s="28"/>
      <c r="DA426" s="28"/>
      <c r="DB426" s="28"/>
      <c r="DC426" s="28"/>
      <c r="DD426" s="28"/>
      <c r="DE426" s="28"/>
      <c r="DF426" s="28"/>
      <c r="DG426" s="28"/>
      <c r="DH426" s="28"/>
      <c r="DI426" s="28"/>
      <c r="DJ426" s="28"/>
      <c r="DK426" s="28"/>
      <c r="DL426" s="28"/>
      <c r="DM426" s="28"/>
      <c r="DN426" s="28"/>
      <c r="DO426" s="28"/>
      <c r="DP426" s="28"/>
      <c r="DQ426" s="28"/>
      <c r="DR426" s="28"/>
      <c r="DS426" s="28"/>
      <c r="DT426" s="28"/>
      <c r="DU426" s="28"/>
      <c r="DV426" s="28"/>
      <c r="DW426" s="28"/>
      <c r="DX426" s="28"/>
      <c r="DY426" s="28"/>
      <c r="DZ426" s="28"/>
      <c r="EA426" s="28"/>
      <c r="EB426" s="28"/>
      <c r="EC426" s="28"/>
      <c r="ED426" s="28"/>
      <c r="EE426" s="28"/>
      <c r="EF426" s="28"/>
      <c r="EG426" s="28"/>
      <c r="EH426" s="28"/>
      <c r="EI426" s="28"/>
      <c r="EJ426" s="28"/>
      <c r="EK426" s="28"/>
      <c r="EL426" s="28"/>
      <c r="EM426" s="28"/>
    </row>
    <row r="427" spans="1:143" s="44" customFormat="1">
      <c r="A427" s="136"/>
      <c r="B427" s="103"/>
      <c r="C427" s="103"/>
      <c r="D427" s="103"/>
      <c r="K427" s="48"/>
      <c r="L427" s="48"/>
      <c r="O427" s="45"/>
      <c r="P427" s="45"/>
      <c r="U427" s="41"/>
      <c r="V427" s="41"/>
      <c r="W427" s="54"/>
      <c r="X427" s="54"/>
      <c r="AH427" s="61"/>
      <c r="AL427" s="100"/>
      <c r="AM427" s="32"/>
      <c r="AN427" s="32"/>
      <c r="AO427" s="32"/>
      <c r="AP427" s="126"/>
      <c r="AQ427" s="104"/>
      <c r="AR427" s="32"/>
      <c r="AS427" s="32"/>
      <c r="AT427" s="28"/>
      <c r="AU427" s="104"/>
      <c r="AV427" s="104"/>
      <c r="AW427" s="104"/>
      <c r="AX427" s="104"/>
      <c r="AY427" s="32"/>
      <c r="AZ427" s="104"/>
      <c r="BA427" s="104"/>
      <c r="BB427" s="108"/>
      <c r="BC427" s="108"/>
      <c r="BD427" s="108"/>
      <c r="BE427" s="104"/>
      <c r="BF427" s="104"/>
      <c r="BG427" s="28"/>
      <c r="BH427" s="28"/>
      <c r="BI427" s="28"/>
      <c r="BJ427" s="28"/>
      <c r="BK427" s="28"/>
      <c r="BL427" s="28"/>
      <c r="BM427" s="28"/>
      <c r="BN427" s="28"/>
      <c r="BO427" s="28"/>
      <c r="BP427" s="28"/>
      <c r="BQ427" s="28"/>
      <c r="BR427" s="28"/>
      <c r="BS427" s="28"/>
      <c r="BT427" s="28"/>
      <c r="BU427" s="28"/>
      <c r="BV427" s="28"/>
      <c r="BW427" s="28"/>
      <c r="BX427" s="28"/>
      <c r="BY427" s="28"/>
      <c r="BZ427" s="28"/>
      <c r="CA427" s="28"/>
      <c r="CB427" s="28"/>
      <c r="CC427" s="28"/>
      <c r="CD427" s="28"/>
      <c r="CE427" s="28"/>
      <c r="CF427" s="28"/>
      <c r="CG427" s="28"/>
      <c r="CH427" s="28"/>
      <c r="CI427" s="28"/>
      <c r="CJ427" s="28"/>
      <c r="CK427" s="28"/>
      <c r="CL427" s="28"/>
      <c r="CM427" s="28"/>
      <c r="CN427" s="28"/>
      <c r="CO427" s="28"/>
      <c r="CP427" s="28"/>
      <c r="CQ427" s="28"/>
      <c r="CR427" s="28"/>
      <c r="CS427" s="28"/>
      <c r="CT427" s="28"/>
      <c r="CU427" s="28"/>
      <c r="CV427" s="28"/>
      <c r="CW427" s="28"/>
      <c r="CX427" s="28"/>
      <c r="CY427" s="28"/>
      <c r="CZ427" s="28"/>
      <c r="DA427" s="28"/>
      <c r="DB427" s="28"/>
      <c r="DC427" s="28"/>
      <c r="DD427" s="28"/>
      <c r="DE427" s="28"/>
      <c r="DF427" s="28"/>
      <c r="DG427" s="28"/>
      <c r="DH427" s="28"/>
      <c r="DI427" s="28"/>
      <c r="DJ427" s="28"/>
      <c r="DK427" s="28"/>
      <c r="DL427" s="28"/>
      <c r="DM427" s="28"/>
      <c r="DN427" s="28"/>
      <c r="DO427" s="28"/>
      <c r="DP427" s="28"/>
      <c r="DQ427" s="28"/>
      <c r="DR427" s="28"/>
      <c r="DS427" s="28"/>
      <c r="DT427" s="28"/>
      <c r="DU427" s="28"/>
      <c r="DV427" s="28"/>
      <c r="DW427" s="28"/>
      <c r="DX427" s="28"/>
      <c r="DY427" s="28"/>
      <c r="DZ427" s="28"/>
      <c r="EA427" s="28"/>
      <c r="EB427" s="28"/>
      <c r="EC427" s="28"/>
      <c r="ED427" s="28"/>
      <c r="EE427" s="28"/>
      <c r="EF427" s="28"/>
      <c r="EG427" s="28"/>
      <c r="EH427" s="28"/>
      <c r="EI427" s="28"/>
      <c r="EJ427" s="28"/>
      <c r="EK427" s="28"/>
      <c r="EL427" s="28"/>
      <c r="EM427" s="28"/>
    </row>
    <row r="428" spans="1:143" s="44" customFormat="1">
      <c r="A428" s="136"/>
      <c r="B428" s="103"/>
      <c r="C428" s="103"/>
      <c r="D428" s="103"/>
      <c r="K428" s="48"/>
      <c r="L428" s="48"/>
      <c r="O428" s="45"/>
      <c r="P428" s="45"/>
      <c r="U428" s="41"/>
      <c r="V428" s="41"/>
      <c r="W428" s="54"/>
      <c r="X428" s="54"/>
      <c r="AH428" s="61"/>
      <c r="AL428" s="100"/>
      <c r="AM428" s="32"/>
      <c r="AN428" s="32"/>
      <c r="AO428" s="32"/>
      <c r="AP428" s="126"/>
      <c r="AQ428" s="104"/>
      <c r="AR428" s="32"/>
      <c r="AS428" s="32"/>
      <c r="AT428" s="28"/>
      <c r="AU428" s="104"/>
      <c r="AV428" s="104"/>
      <c r="AW428" s="104"/>
      <c r="AX428" s="104"/>
      <c r="AY428" s="32"/>
      <c r="AZ428" s="104"/>
      <c r="BA428" s="104"/>
      <c r="BB428" s="108"/>
      <c r="BC428" s="108"/>
      <c r="BD428" s="108"/>
      <c r="BE428" s="104"/>
      <c r="BF428" s="104"/>
      <c r="BG428" s="28"/>
      <c r="BH428" s="28"/>
      <c r="BI428" s="28"/>
      <c r="BJ428" s="28"/>
      <c r="BK428" s="28"/>
      <c r="BL428" s="28"/>
      <c r="BM428" s="28"/>
      <c r="BN428" s="28"/>
      <c r="BO428" s="28"/>
      <c r="BP428" s="28"/>
      <c r="BQ428" s="28"/>
      <c r="BR428" s="28"/>
      <c r="BS428" s="28"/>
      <c r="BT428" s="28"/>
      <c r="BU428" s="28"/>
      <c r="BV428" s="28"/>
      <c r="BW428" s="28"/>
      <c r="BX428" s="28"/>
      <c r="BY428" s="28"/>
      <c r="BZ428" s="28"/>
      <c r="CA428" s="28"/>
      <c r="CB428" s="28"/>
      <c r="CC428" s="28"/>
      <c r="CD428" s="28"/>
      <c r="CE428" s="28"/>
      <c r="CF428" s="28"/>
      <c r="CG428" s="28"/>
      <c r="CH428" s="28"/>
      <c r="CI428" s="28"/>
      <c r="CJ428" s="28"/>
      <c r="CK428" s="28"/>
      <c r="CL428" s="28"/>
      <c r="CM428" s="28"/>
      <c r="CN428" s="28"/>
      <c r="CO428" s="28"/>
      <c r="CP428" s="28"/>
      <c r="CQ428" s="28"/>
      <c r="CR428" s="28"/>
      <c r="CS428" s="28"/>
      <c r="CT428" s="28"/>
      <c r="CU428" s="28"/>
      <c r="CV428" s="28"/>
      <c r="CW428" s="28"/>
      <c r="CX428" s="28"/>
      <c r="CY428" s="28"/>
      <c r="CZ428" s="28"/>
      <c r="DA428" s="28"/>
      <c r="DB428" s="28"/>
      <c r="DC428" s="28"/>
      <c r="DD428" s="28"/>
      <c r="DE428" s="28"/>
      <c r="DF428" s="28"/>
      <c r="DG428" s="28"/>
      <c r="DH428" s="28"/>
      <c r="DI428" s="28"/>
      <c r="DJ428" s="28"/>
      <c r="DK428" s="28"/>
      <c r="DL428" s="28"/>
      <c r="DM428" s="28"/>
      <c r="DN428" s="28"/>
      <c r="DO428" s="28"/>
      <c r="DP428" s="28"/>
      <c r="DQ428" s="28"/>
      <c r="DR428" s="28"/>
      <c r="DS428" s="28"/>
      <c r="DT428" s="28"/>
      <c r="DU428" s="28"/>
      <c r="DV428" s="28"/>
      <c r="DW428" s="28"/>
      <c r="DX428" s="28"/>
      <c r="DY428" s="28"/>
      <c r="DZ428" s="28"/>
      <c r="EA428" s="28"/>
      <c r="EB428" s="28"/>
      <c r="EC428" s="28"/>
      <c r="ED428" s="28"/>
      <c r="EE428" s="28"/>
      <c r="EF428" s="28"/>
      <c r="EG428" s="28"/>
      <c r="EH428" s="28"/>
      <c r="EI428" s="28"/>
      <c r="EJ428" s="28"/>
      <c r="EK428" s="28"/>
      <c r="EL428" s="28"/>
      <c r="EM428" s="28"/>
    </row>
    <row r="429" spans="1:143" s="44" customFormat="1">
      <c r="A429" s="136"/>
      <c r="B429" s="103"/>
      <c r="C429" s="103"/>
      <c r="D429" s="103"/>
      <c r="K429" s="48"/>
      <c r="L429" s="48"/>
      <c r="O429" s="45"/>
      <c r="P429" s="45"/>
      <c r="U429" s="41"/>
      <c r="V429" s="41"/>
      <c r="W429" s="54"/>
      <c r="X429" s="54"/>
      <c r="AH429" s="61"/>
      <c r="AL429" s="100"/>
      <c r="AM429" s="32"/>
      <c r="AN429" s="32"/>
      <c r="AO429" s="32"/>
      <c r="AP429" s="126"/>
      <c r="AQ429" s="104"/>
      <c r="AR429" s="32"/>
      <c r="AS429" s="32"/>
      <c r="AT429" s="28"/>
      <c r="AU429" s="104"/>
      <c r="AV429" s="104"/>
      <c r="AW429" s="104"/>
      <c r="AX429" s="104"/>
      <c r="AY429" s="32"/>
      <c r="AZ429" s="104"/>
      <c r="BA429" s="104"/>
      <c r="BB429" s="108"/>
      <c r="BC429" s="108"/>
      <c r="BD429" s="108"/>
      <c r="BE429" s="104"/>
      <c r="BF429" s="104"/>
      <c r="BG429" s="28"/>
      <c r="BH429" s="28"/>
      <c r="BI429" s="28"/>
      <c r="BJ429" s="28"/>
      <c r="BK429" s="28"/>
      <c r="BL429" s="28"/>
      <c r="BM429" s="28"/>
      <c r="BN429" s="28"/>
      <c r="BO429" s="28"/>
      <c r="BP429" s="28"/>
      <c r="BQ429" s="28"/>
      <c r="BR429" s="28"/>
      <c r="BS429" s="28"/>
      <c r="BT429" s="28"/>
      <c r="BU429" s="28"/>
      <c r="BV429" s="28"/>
      <c r="BW429" s="28"/>
      <c r="BX429" s="28"/>
      <c r="BY429" s="28"/>
      <c r="BZ429" s="28"/>
      <c r="CA429" s="28"/>
      <c r="CB429" s="28"/>
      <c r="CC429" s="28"/>
      <c r="CD429" s="28"/>
      <c r="CE429" s="28"/>
      <c r="CF429" s="28"/>
      <c r="CG429" s="28"/>
      <c r="CH429" s="28"/>
      <c r="CI429" s="28"/>
      <c r="CJ429" s="28"/>
      <c r="CK429" s="28"/>
      <c r="CL429" s="28"/>
      <c r="CM429" s="28"/>
      <c r="CN429" s="28"/>
      <c r="CO429" s="28"/>
      <c r="CP429" s="28"/>
      <c r="CQ429" s="28"/>
      <c r="CR429" s="28"/>
      <c r="CS429" s="28"/>
      <c r="CT429" s="28"/>
      <c r="CU429" s="28"/>
      <c r="CV429" s="28"/>
      <c r="CW429" s="28"/>
      <c r="CX429" s="28"/>
      <c r="CY429" s="28"/>
      <c r="CZ429" s="28"/>
      <c r="DA429" s="28"/>
      <c r="DB429" s="28"/>
      <c r="DC429" s="28"/>
      <c r="DD429" s="28"/>
      <c r="DE429" s="28"/>
      <c r="DF429" s="28"/>
      <c r="DG429" s="28"/>
      <c r="DH429" s="28"/>
      <c r="DI429" s="28"/>
      <c r="DJ429" s="28"/>
      <c r="DK429" s="28"/>
      <c r="DL429" s="28"/>
      <c r="DM429" s="28"/>
      <c r="DN429" s="28"/>
      <c r="DO429" s="28"/>
      <c r="DP429" s="28"/>
      <c r="DQ429" s="28"/>
      <c r="DR429" s="28"/>
      <c r="DS429" s="28"/>
      <c r="DT429" s="28"/>
      <c r="DU429" s="28"/>
      <c r="DV429" s="28"/>
      <c r="DW429" s="28"/>
      <c r="DX429" s="28"/>
      <c r="DY429" s="28"/>
      <c r="DZ429" s="28"/>
      <c r="EA429" s="28"/>
      <c r="EB429" s="28"/>
      <c r="EC429" s="28"/>
      <c r="ED429" s="28"/>
      <c r="EE429" s="28"/>
      <c r="EF429" s="28"/>
      <c r="EG429" s="28"/>
      <c r="EH429" s="28"/>
      <c r="EI429" s="28"/>
      <c r="EJ429" s="28"/>
      <c r="EK429" s="28"/>
      <c r="EL429" s="28"/>
      <c r="EM429" s="28"/>
    </row>
    <row r="430" spans="1:143" s="44" customFormat="1">
      <c r="A430" s="136"/>
      <c r="B430" s="103"/>
      <c r="C430" s="103"/>
      <c r="D430" s="103"/>
      <c r="K430" s="48"/>
      <c r="L430" s="48"/>
      <c r="O430" s="45"/>
      <c r="P430" s="45"/>
      <c r="U430" s="41"/>
      <c r="V430" s="41"/>
      <c r="W430" s="54"/>
      <c r="X430" s="54"/>
      <c r="AH430" s="61"/>
      <c r="AL430" s="100"/>
      <c r="AM430" s="32"/>
      <c r="AN430" s="32"/>
      <c r="AO430" s="32"/>
      <c r="AP430" s="126"/>
      <c r="AQ430" s="104"/>
      <c r="AR430" s="32"/>
      <c r="AS430" s="32"/>
      <c r="AT430" s="28"/>
      <c r="AU430" s="104"/>
      <c r="AV430" s="104"/>
      <c r="AW430" s="104"/>
      <c r="AX430" s="104"/>
      <c r="AY430" s="32"/>
      <c r="AZ430" s="104"/>
      <c r="BA430" s="104"/>
      <c r="BB430" s="108"/>
      <c r="BC430" s="108"/>
      <c r="BD430" s="108"/>
      <c r="BE430" s="104"/>
      <c r="BF430" s="104"/>
      <c r="BG430" s="28"/>
      <c r="BH430" s="28"/>
      <c r="BI430" s="28"/>
      <c r="BJ430" s="28"/>
      <c r="BK430" s="28"/>
      <c r="BL430" s="28"/>
      <c r="BM430" s="28"/>
      <c r="BN430" s="28"/>
      <c r="BO430" s="28"/>
      <c r="BP430" s="28"/>
      <c r="BQ430" s="28"/>
      <c r="BR430" s="28"/>
      <c r="BS430" s="28"/>
      <c r="BT430" s="28"/>
      <c r="BU430" s="28"/>
      <c r="BV430" s="28"/>
      <c r="BW430" s="28"/>
      <c r="BX430" s="28"/>
      <c r="BY430" s="28"/>
      <c r="BZ430" s="28"/>
      <c r="CA430" s="28"/>
      <c r="CB430" s="28"/>
      <c r="CC430" s="28"/>
      <c r="CD430" s="28"/>
      <c r="CE430" s="28"/>
      <c r="CF430" s="28"/>
      <c r="CG430" s="28"/>
      <c r="CH430" s="28"/>
      <c r="CI430" s="28"/>
      <c r="CJ430" s="28"/>
      <c r="CK430" s="28"/>
      <c r="CL430" s="28"/>
      <c r="CM430" s="28"/>
      <c r="CN430" s="28"/>
      <c r="CO430" s="28"/>
      <c r="CP430" s="28"/>
      <c r="CQ430" s="28"/>
      <c r="CR430" s="28"/>
      <c r="CS430" s="28"/>
      <c r="CT430" s="28"/>
      <c r="CU430" s="28"/>
      <c r="CV430" s="28"/>
      <c r="CW430" s="28"/>
      <c r="CX430" s="28"/>
      <c r="CY430" s="28"/>
      <c r="CZ430" s="28"/>
      <c r="DA430" s="28"/>
      <c r="DB430" s="28"/>
      <c r="DC430" s="28"/>
      <c r="DD430" s="28"/>
      <c r="DE430" s="28"/>
      <c r="DF430" s="28"/>
      <c r="DG430" s="28"/>
      <c r="DH430" s="28"/>
      <c r="DI430" s="28"/>
      <c r="DJ430" s="28"/>
      <c r="DK430" s="28"/>
      <c r="DL430" s="28"/>
      <c r="DM430" s="28"/>
      <c r="DN430" s="28"/>
      <c r="DO430" s="28"/>
      <c r="DP430" s="28"/>
      <c r="DQ430" s="28"/>
      <c r="DR430" s="28"/>
      <c r="DS430" s="28"/>
      <c r="DT430" s="28"/>
      <c r="DU430" s="28"/>
      <c r="DV430" s="28"/>
      <c r="DW430" s="28"/>
      <c r="DX430" s="28"/>
      <c r="DY430" s="28"/>
      <c r="DZ430" s="28"/>
      <c r="EA430" s="28"/>
      <c r="EB430" s="28"/>
      <c r="EC430" s="28"/>
      <c r="ED430" s="28"/>
      <c r="EE430" s="28"/>
      <c r="EF430" s="28"/>
      <c r="EG430" s="28"/>
      <c r="EH430" s="28"/>
      <c r="EI430" s="28"/>
      <c r="EJ430" s="28"/>
      <c r="EK430" s="28"/>
      <c r="EL430" s="28"/>
      <c r="EM430" s="28"/>
    </row>
    <row r="431" spans="1:143" s="44" customFormat="1">
      <c r="A431" s="136"/>
      <c r="B431" s="103"/>
      <c r="C431" s="103"/>
      <c r="D431" s="103"/>
      <c r="K431" s="48"/>
      <c r="L431" s="48"/>
      <c r="O431" s="45"/>
      <c r="P431" s="45"/>
      <c r="U431" s="41"/>
      <c r="V431" s="41"/>
      <c r="W431" s="54"/>
      <c r="X431" s="54"/>
      <c r="AH431" s="61"/>
      <c r="AL431" s="100"/>
      <c r="AM431" s="32"/>
      <c r="AN431" s="32"/>
      <c r="AO431" s="32"/>
      <c r="AP431" s="126"/>
      <c r="AQ431" s="104"/>
      <c r="AR431" s="32"/>
      <c r="AS431" s="32"/>
      <c r="AT431" s="28"/>
      <c r="AU431" s="104"/>
      <c r="AV431" s="104"/>
      <c r="AW431" s="104"/>
      <c r="AX431" s="104"/>
      <c r="AY431" s="32"/>
      <c r="AZ431" s="104"/>
      <c r="BA431" s="104"/>
      <c r="BB431" s="108"/>
      <c r="BC431" s="108"/>
      <c r="BD431" s="108"/>
      <c r="BE431" s="104"/>
      <c r="BF431" s="104"/>
      <c r="BG431" s="28"/>
      <c r="BH431" s="28"/>
      <c r="BI431" s="28"/>
      <c r="BJ431" s="28"/>
      <c r="BK431" s="28"/>
      <c r="BL431" s="28"/>
      <c r="BM431" s="28"/>
      <c r="BN431" s="28"/>
      <c r="BO431" s="28"/>
      <c r="BP431" s="28"/>
      <c r="BQ431" s="28"/>
      <c r="BR431" s="28"/>
      <c r="BS431" s="28"/>
      <c r="BT431" s="28"/>
      <c r="BU431" s="28"/>
      <c r="BV431" s="28"/>
      <c r="BW431" s="28"/>
      <c r="BX431" s="28"/>
      <c r="BY431" s="28"/>
      <c r="BZ431" s="28"/>
      <c r="CA431" s="28"/>
      <c r="CB431" s="28"/>
      <c r="CC431" s="28"/>
      <c r="CD431" s="28"/>
      <c r="CE431" s="28"/>
      <c r="CF431" s="28"/>
      <c r="CG431" s="28"/>
      <c r="CH431" s="28"/>
      <c r="CI431" s="28"/>
      <c r="CJ431" s="28"/>
      <c r="CK431" s="28"/>
      <c r="CL431" s="28"/>
      <c r="CM431" s="28"/>
      <c r="CN431" s="28"/>
      <c r="CO431" s="28"/>
      <c r="CP431" s="28"/>
      <c r="CQ431" s="28"/>
      <c r="CR431" s="28"/>
      <c r="CS431" s="28"/>
      <c r="CT431" s="28"/>
      <c r="CU431" s="28"/>
      <c r="CV431" s="28"/>
      <c r="CW431" s="28"/>
      <c r="CX431" s="28"/>
      <c r="CY431" s="28"/>
      <c r="CZ431" s="28"/>
      <c r="DA431" s="28"/>
      <c r="DB431" s="28"/>
      <c r="DC431" s="28"/>
      <c r="DD431" s="28"/>
      <c r="DE431" s="28"/>
      <c r="DF431" s="28"/>
      <c r="DG431" s="28"/>
      <c r="DH431" s="28"/>
      <c r="DI431" s="28"/>
      <c r="DJ431" s="28"/>
      <c r="DK431" s="28"/>
      <c r="DL431" s="28"/>
      <c r="DM431" s="28"/>
      <c r="DN431" s="28"/>
      <c r="DO431" s="28"/>
      <c r="DP431" s="28"/>
      <c r="DQ431" s="28"/>
      <c r="DR431" s="28"/>
      <c r="DS431" s="28"/>
      <c r="DT431" s="28"/>
      <c r="DU431" s="28"/>
      <c r="DV431" s="28"/>
      <c r="DW431" s="28"/>
      <c r="DX431" s="28"/>
      <c r="DY431" s="28"/>
      <c r="DZ431" s="28"/>
      <c r="EA431" s="28"/>
      <c r="EB431" s="28"/>
      <c r="EC431" s="28"/>
      <c r="ED431" s="28"/>
      <c r="EE431" s="28"/>
      <c r="EF431" s="28"/>
      <c r="EG431" s="28"/>
      <c r="EH431" s="28"/>
      <c r="EI431" s="28"/>
      <c r="EJ431" s="28"/>
      <c r="EK431" s="28"/>
      <c r="EL431" s="28"/>
      <c r="EM431" s="28"/>
    </row>
    <row r="432" spans="1:143" s="44" customFormat="1">
      <c r="A432" s="136"/>
      <c r="B432" s="103"/>
      <c r="C432" s="103"/>
      <c r="D432" s="103"/>
      <c r="K432" s="48"/>
      <c r="L432" s="48"/>
      <c r="O432" s="45"/>
      <c r="P432" s="45"/>
      <c r="U432" s="41"/>
      <c r="V432" s="41"/>
      <c r="W432" s="54"/>
      <c r="X432" s="54"/>
      <c r="AH432" s="61"/>
      <c r="AL432" s="100"/>
      <c r="AM432" s="32"/>
      <c r="AN432" s="32"/>
      <c r="AO432" s="32"/>
      <c r="AP432" s="126"/>
      <c r="AQ432" s="104"/>
      <c r="AR432" s="32"/>
      <c r="AS432" s="32"/>
      <c r="AT432" s="28"/>
      <c r="AU432" s="104"/>
      <c r="AV432" s="104"/>
      <c r="AW432" s="104"/>
      <c r="AX432" s="104"/>
      <c r="AY432" s="32"/>
      <c r="AZ432" s="104"/>
      <c r="BA432" s="104"/>
      <c r="BB432" s="108"/>
      <c r="BC432" s="108"/>
      <c r="BD432" s="108"/>
      <c r="BE432" s="104"/>
      <c r="BF432" s="104"/>
      <c r="BG432" s="28"/>
      <c r="BH432" s="28"/>
      <c r="BI432" s="28"/>
      <c r="BJ432" s="28"/>
      <c r="BK432" s="28"/>
      <c r="BL432" s="28"/>
      <c r="BM432" s="28"/>
      <c r="BN432" s="28"/>
      <c r="BO432" s="28"/>
      <c r="BP432" s="28"/>
      <c r="BQ432" s="28"/>
      <c r="BR432" s="28"/>
      <c r="BS432" s="28"/>
      <c r="BT432" s="28"/>
      <c r="BU432" s="28"/>
      <c r="BV432" s="28"/>
      <c r="BW432" s="28"/>
      <c r="BX432" s="28"/>
      <c r="BY432" s="28"/>
      <c r="BZ432" s="28"/>
      <c r="CA432" s="28"/>
      <c r="CB432" s="28"/>
      <c r="CC432" s="28"/>
      <c r="CD432" s="28"/>
      <c r="CE432" s="28"/>
      <c r="CF432" s="28"/>
      <c r="CG432" s="28"/>
      <c r="CH432" s="28"/>
      <c r="CI432" s="28"/>
      <c r="CJ432" s="28"/>
      <c r="CK432" s="28"/>
      <c r="CL432" s="28"/>
      <c r="CM432" s="28"/>
      <c r="CN432" s="28"/>
      <c r="CO432" s="28"/>
      <c r="CP432" s="28"/>
      <c r="CQ432" s="28"/>
      <c r="CR432" s="28"/>
      <c r="CS432" s="28"/>
      <c r="CT432" s="28"/>
      <c r="CU432" s="28"/>
      <c r="CV432" s="28"/>
      <c r="CW432" s="28"/>
      <c r="CX432" s="28"/>
      <c r="CY432" s="28"/>
      <c r="CZ432" s="28"/>
      <c r="DA432" s="28"/>
      <c r="DB432" s="28"/>
      <c r="DC432" s="28"/>
      <c r="DD432" s="28"/>
      <c r="DE432" s="28"/>
      <c r="DF432" s="28"/>
      <c r="DG432" s="28"/>
      <c r="DH432" s="28"/>
      <c r="DI432" s="28"/>
      <c r="DJ432" s="28"/>
      <c r="DK432" s="28"/>
      <c r="DL432" s="28"/>
      <c r="DM432" s="28"/>
      <c r="DN432" s="28"/>
      <c r="DO432" s="28"/>
      <c r="DP432" s="28"/>
      <c r="DQ432" s="28"/>
      <c r="DR432" s="28"/>
      <c r="DS432" s="28"/>
      <c r="DT432" s="28"/>
      <c r="DU432" s="28"/>
      <c r="DV432" s="28"/>
      <c r="DW432" s="28"/>
      <c r="DX432" s="28"/>
      <c r="DY432" s="28"/>
      <c r="DZ432" s="28"/>
      <c r="EA432" s="28"/>
      <c r="EB432" s="28"/>
      <c r="EC432" s="28"/>
      <c r="ED432" s="28"/>
      <c r="EE432" s="28"/>
      <c r="EF432" s="28"/>
      <c r="EG432" s="28"/>
      <c r="EH432" s="28"/>
      <c r="EI432" s="28"/>
      <c r="EJ432" s="28"/>
      <c r="EK432" s="28"/>
      <c r="EL432" s="28"/>
      <c r="EM432" s="28"/>
    </row>
    <row r="433" spans="1:143" s="44" customFormat="1">
      <c r="A433" s="136"/>
      <c r="B433" s="103"/>
      <c r="C433" s="103"/>
      <c r="D433" s="103"/>
      <c r="K433" s="48"/>
      <c r="L433" s="48"/>
      <c r="O433" s="45"/>
      <c r="P433" s="45"/>
      <c r="U433" s="41"/>
      <c r="V433" s="41"/>
      <c r="W433" s="54"/>
      <c r="X433" s="54"/>
      <c r="AH433" s="61"/>
      <c r="AL433" s="100"/>
      <c r="AM433" s="32"/>
      <c r="AN433" s="32"/>
      <c r="AO433" s="32"/>
      <c r="AP433" s="126"/>
      <c r="AQ433" s="104"/>
      <c r="AR433" s="32"/>
      <c r="AS433" s="32"/>
      <c r="AT433" s="28"/>
      <c r="AU433" s="104"/>
      <c r="AV433" s="104"/>
      <c r="AW433" s="104"/>
      <c r="AX433" s="104"/>
      <c r="AY433" s="32"/>
      <c r="AZ433" s="104"/>
      <c r="BA433" s="104"/>
      <c r="BB433" s="108"/>
      <c r="BC433" s="108"/>
      <c r="BD433" s="108"/>
      <c r="BE433" s="104"/>
      <c r="BF433" s="104"/>
      <c r="BG433" s="28"/>
      <c r="BH433" s="28"/>
      <c r="BI433" s="28"/>
      <c r="BJ433" s="28"/>
      <c r="BK433" s="28"/>
      <c r="BL433" s="28"/>
      <c r="BM433" s="28"/>
      <c r="BN433" s="28"/>
      <c r="BO433" s="28"/>
      <c r="BP433" s="28"/>
      <c r="BQ433" s="28"/>
      <c r="BR433" s="28"/>
      <c r="BS433" s="28"/>
      <c r="BT433" s="28"/>
      <c r="BU433" s="28"/>
      <c r="BV433" s="28"/>
      <c r="BW433" s="28"/>
      <c r="BX433" s="28"/>
      <c r="BY433" s="28"/>
      <c r="BZ433" s="28"/>
      <c r="CA433" s="28"/>
      <c r="CB433" s="28"/>
      <c r="CC433" s="28"/>
      <c r="CD433" s="28"/>
      <c r="CE433" s="28"/>
      <c r="CF433" s="28"/>
      <c r="CG433" s="28"/>
      <c r="CH433" s="28"/>
      <c r="CI433" s="28"/>
      <c r="CJ433" s="28"/>
      <c r="CK433" s="28"/>
      <c r="CL433" s="28"/>
      <c r="CM433" s="28"/>
      <c r="CN433" s="28"/>
      <c r="CO433" s="28"/>
      <c r="CP433" s="28"/>
      <c r="CQ433" s="28"/>
      <c r="CR433" s="28"/>
      <c r="CS433" s="28"/>
      <c r="CT433" s="28"/>
      <c r="CU433" s="28"/>
      <c r="CV433" s="28"/>
      <c r="CW433" s="28"/>
      <c r="CX433" s="28"/>
      <c r="CY433" s="28"/>
      <c r="CZ433" s="28"/>
      <c r="DA433" s="28"/>
      <c r="DB433" s="28"/>
      <c r="DC433" s="28"/>
      <c r="DD433" s="28"/>
      <c r="DE433" s="28"/>
      <c r="DF433" s="28"/>
      <c r="DG433" s="28"/>
      <c r="DH433" s="28"/>
      <c r="DI433" s="28"/>
      <c r="DJ433" s="28"/>
      <c r="DK433" s="28"/>
      <c r="DL433" s="28"/>
      <c r="DM433" s="28"/>
      <c r="DN433" s="28"/>
      <c r="DO433" s="28"/>
      <c r="DP433" s="28"/>
      <c r="DQ433" s="28"/>
      <c r="DR433" s="28"/>
      <c r="DS433" s="28"/>
      <c r="DT433" s="28"/>
      <c r="DU433" s="28"/>
      <c r="DV433" s="28"/>
      <c r="DW433" s="28"/>
      <c r="DX433" s="28"/>
      <c r="DY433" s="28"/>
      <c r="DZ433" s="28"/>
      <c r="EA433" s="28"/>
      <c r="EB433" s="28"/>
      <c r="EC433" s="28"/>
      <c r="ED433" s="28"/>
      <c r="EE433" s="28"/>
      <c r="EF433" s="28"/>
      <c r="EG433" s="28"/>
      <c r="EH433" s="28"/>
      <c r="EI433" s="28"/>
      <c r="EJ433" s="28"/>
      <c r="EK433" s="28"/>
      <c r="EL433" s="28"/>
      <c r="EM433" s="28"/>
    </row>
    <row r="434" spans="1:143" s="44" customFormat="1">
      <c r="A434" s="136"/>
      <c r="B434" s="103"/>
      <c r="C434" s="103"/>
      <c r="D434" s="103"/>
      <c r="K434" s="48"/>
      <c r="L434" s="48"/>
      <c r="O434" s="45"/>
      <c r="P434" s="45"/>
      <c r="U434" s="41"/>
      <c r="V434" s="41"/>
      <c r="W434" s="54"/>
      <c r="X434" s="54"/>
      <c r="AH434" s="61"/>
      <c r="AL434" s="100"/>
      <c r="AM434" s="32"/>
      <c r="AN434" s="32"/>
      <c r="AO434" s="32"/>
      <c r="AP434" s="126"/>
      <c r="AQ434" s="104"/>
      <c r="AR434" s="32"/>
      <c r="AS434" s="32"/>
      <c r="AT434" s="28"/>
      <c r="AU434" s="104"/>
      <c r="AV434" s="104"/>
      <c r="AW434" s="104"/>
      <c r="AX434" s="104"/>
      <c r="AY434" s="32"/>
      <c r="AZ434" s="104"/>
      <c r="BA434" s="104"/>
      <c r="BB434" s="108"/>
      <c r="BC434" s="108"/>
      <c r="BD434" s="108"/>
      <c r="BE434" s="104"/>
      <c r="BF434" s="104"/>
      <c r="BG434" s="28"/>
      <c r="BH434" s="28"/>
      <c r="BI434" s="28"/>
      <c r="BJ434" s="28"/>
      <c r="BK434" s="28"/>
      <c r="BL434" s="28"/>
      <c r="BM434" s="28"/>
      <c r="BN434" s="28"/>
      <c r="BO434" s="28"/>
      <c r="BP434" s="28"/>
      <c r="BQ434" s="28"/>
      <c r="BR434" s="28"/>
      <c r="BS434" s="28"/>
      <c r="BT434" s="28"/>
      <c r="BU434" s="28"/>
      <c r="BV434" s="28"/>
      <c r="BW434" s="28"/>
      <c r="BX434" s="28"/>
      <c r="BY434" s="28"/>
      <c r="BZ434" s="28"/>
      <c r="CA434" s="28"/>
      <c r="CB434" s="28"/>
      <c r="CC434" s="28"/>
      <c r="CD434" s="28"/>
      <c r="CE434" s="28"/>
      <c r="CF434" s="28"/>
      <c r="CG434" s="28"/>
      <c r="CH434" s="28"/>
      <c r="CI434" s="28"/>
      <c r="CJ434" s="28"/>
      <c r="CK434" s="28"/>
      <c r="CL434" s="28"/>
      <c r="CM434" s="28"/>
      <c r="CN434" s="28"/>
      <c r="CO434" s="28"/>
      <c r="CP434" s="28"/>
      <c r="CQ434" s="28"/>
      <c r="CR434" s="28"/>
      <c r="CS434" s="28"/>
      <c r="CT434" s="28"/>
      <c r="CU434" s="28"/>
      <c r="CV434" s="28"/>
      <c r="CW434" s="28"/>
      <c r="CX434" s="28"/>
      <c r="CY434" s="28"/>
      <c r="CZ434" s="28"/>
      <c r="DA434" s="28"/>
      <c r="DB434" s="28"/>
      <c r="DC434" s="28"/>
      <c r="DD434" s="28"/>
      <c r="DE434" s="28"/>
      <c r="DF434" s="28"/>
      <c r="DG434" s="28"/>
      <c r="DH434" s="28"/>
      <c r="DI434" s="28"/>
      <c r="DJ434" s="28"/>
      <c r="DK434" s="28"/>
      <c r="DL434" s="28"/>
      <c r="DM434" s="28"/>
      <c r="DN434" s="28"/>
      <c r="DO434" s="28"/>
      <c r="DP434" s="28"/>
      <c r="DQ434" s="28"/>
      <c r="DR434" s="28"/>
      <c r="DS434" s="28"/>
      <c r="DT434" s="28"/>
      <c r="DU434" s="28"/>
      <c r="DV434" s="28"/>
      <c r="DW434" s="28"/>
      <c r="DX434" s="28"/>
      <c r="DY434" s="28"/>
      <c r="DZ434" s="28"/>
      <c r="EA434" s="28"/>
      <c r="EB434" s="28"/>
      <c r="EC434" s="28"/>
      <c r="ED434" s="28"/>
      <c r="EE434" s="28"/>
      <c r="EF434" s="28"/>
      <c r="EG434" s="28"/>
      <c r="EH434" s="28"/>
      <c r="EI434" s="28"/>
      <c r="EJ434" s="28"/>
      <c r="EK434" s="28"/>
      <c r="EL434" s="28"/>
      <c r="EM434" s="28"/>
    </row>
    <row r="435" spans="1:143" s="44" customFormat="1">
      <c r="A435" s="136"/>
      <c r="B435" s="103"/>
      <c r="C435" s="103"/>
      <c r="D435" s="103"/>
      <c r="K435" s="48"/>
      <c r="L435" s="48"/>
      <c r="O435" s="45"/>
      <c r="P435" s="45"/>
      <c r="U435" s="41"/>
      <c r="V435" s="41"/>
      <c r="W435" s="54"/>
      <c r="X435" s="54"/>
      <c r="AH435" s="61"/>
      <c r="AL435" s="100"/>
      <c r="AM435" s="32"/>
      <c r="AN435" s="32"/>
      <c r="AO435" s="32"/>
      <c r="AP435" s="126"/>
      <c r="AQ435" s="104"/>
      <c r="AR435" s="32"/>
      <c r="AS435" s="32"/>
      <c r="AT435" s="28"/>
      <c r="AU435" s="104"/>
      <c r="AV435" s="104"/>
      <c r="AW435" s="104"/>
      <c r="AX435" s="104"/>
      <c r="AY435" s="32"/>
      <c r="AZ435" s="104"/>
      <c r="BA435" s="104"/>
      <c r="BB435" s="108"/>
      <c r="BC435" s="108"/>
      <c r="BD435" s="108"/>
      <c r="BE435" s="104"/>
      <c r="BF435" s="104"/>
      <c r="BG435" s="28"/>
      <c r="BH435" s="28"/>
      <c r="BI435" s="28"/>
      <c r="BJ435" s="28"/>
      <c r="BK435" s="28"/>
      <c r="BL435" s="28"/>
      <c r="BM435" s="28"/>
      <c r="BN435" s="28"/>
      <c r="BO435" s="28"/>
      <c r="BP435" s="28"/>
      <c r="BQ435" s="28"/>
      <c r="BR435" s="28"/>
      <c r="BS435" s="28"/>
      <c r="BT435" s="28"/>
      <c r="BU435" s="28"/>
      <c r="BV435" s="28"/>
      <c r="BW435" s="28"/>
      <c r="BX435" s="28"/>
      <c r="BY435" s="28"/>
      <c r="BZ435" s="28"/>
      <c r="CA435" s="28"/>
      <c r="CB435" s="28"/>
      <c r="CC435" s="28"/>
      <c r="CD435" s="28"/>
      <c r="CE435" s="28"/>
      <c r="CF435" s="28"/>
      <c r="CG435" s="28"/>
      <c r="CH435" s="28"/>
      <c r="CI435" s="28"/>
      <c r="CJ435" s="28"/>
      <c r="CK435" s="28"/>
      <c r="CL435" s="28"/>
      <c r="CM435" s="28"/>
      <c r="CN435" s="28"/>
      <c r="CO435" s="28"/>
      <c r="CP435" s="28"/>
      <c r="CQ435" s="28"/>
      <c r="CR435" s="28"/>
      <c r="CS435" s="28"/>
      <c r="CT435" s="28"/>
      <c r="CU435" s="28"/>
      <c r="CV435" s="28"/>
      <c r="CW435" s="28"/>
      <c r="CX435" s="28"/>
      <c r="CY435" s="28"/>
      <c r="CZ435" s="28"/>
      <c r="DA435" s="28"/>
      <c r="DB435" s="28"/>
      <c r="DC435" s="28"/>
      <c r="DD435" s="28"/>
      <c r="DE435" s="28"/>
      <c r="DF435" s="28"/>
      <c r="DG435" s="28"/>
      <c r="DH435" s="28"/>
      <c r="DI435" s="28"/>
      <c r="DJ435" s="28"/>
      <c r="DK435" s="28"/>
      <c r="DL435" s="28"/>
      <c r="DM435" s="28"/>
      <c r="DN435" s="28"/>
      <c r="DO435" s="28"/>
      <c r="DP435" s="28"/>
      <c r="DQ435" s="28"/>
      <c r="DR435" s="28"/>
      <c r="DS435" s="28"/>
      <c r="DT435" s="28"/>
      <c r="DU435" s="28"/>
      <c r="DV435" s="28"/>
      <c r="DW435" s="28"/>
      <c r="DX435" s="28"/>
      <c r="DY435" s="28"/>
      <c r="DZ435" s="28"/>
      <c r="EA435" s="28"/>
      <c r="EB435" s="28"/>
      <c r="EC435" s="28"/>
      <c r="ED435" s="28"/>
      <c r="EE435" s="28"/>
      <c r="EF435" s="28"/>
      <c r="EG435" s="28"/>
      <c r="EH435" s="28"/>
      <c r="EI435" s="28"/>
      <c r="EJ435" s="28"/>
      <c r="EK435" s="28"/>
      <c r="EL435" s="28"/>
      <c r="EM435" s="28"/>
    </row>
    <row r="436" spans="1:143" s="44" customFormat="1">
      <c r="A436" s="136"/>
      <c r="B436" s="103"/>
      <c r="C436" s="103"/>
      <c r="D436" s="103"/>
      <c r="K436" s="48"/>
      <c r="L436" s="48"/>
      <c r="O436" s="45"/>
      <c r="P436" s="45"/>
      <c r="U436" s="41"/>
      <c r="V436" s="41"/>
      <c r="W436" s="54"/>
      <c r="X436" s="54"/>
      <c r="AH436" s="61"/>
      <c r="AL436" s="100"/>
      <c r="AM436" s="32"/>
      <c r="AN436" s="32"/>
      <c r="AO436" s="32"/>
      <c r="AP436" s="126"/>
      <c r="AQ436" s="104"/>
      <c r="AR436" s="32"/>
      <c r="AS436" s="32"/>
      <c r="AT436" s="28"/>
      <c r="AU436" s="104"/>
      <c r="AV436" s="104"/>
      <c r="AW436" s="104"/>
      <c r="AX436" s="104"/>
      <c r="AY436" s="32"/>
      <c r="AZ436" s="104"/>
      <c r="BA436" s="104"/>
      <c r="BB436" s="108"/>
      <c r="BC436" s="108"/>
      <c r="BD436" s="108"/>
      <c r="BE436" s="104"/>
      <c r="BF436" s="104"/>
      <c r="BG436" s="28"/>
      <c r="BH436" s="28"/>
      <c r="BI436" s="28"/>
      <c r="BJ436" s="28"/>
      <c r="BK436" s="28"/>
      <c r="BL436" s="28"/>
      <c r="BM436" s="28"/>
      <c r="BN436" s="28"/>
      <c r="BO436" s="28"/>
      <c r="BP436" s="28"/>
      <c r="BQ436" s="28"/>
      <c r="BR436" s="28"/>
      <c r="BS436" s="28"/>
      <c r="BT436" s="28"/>
      <c r="BU436" s="28"/>
      <c r="BV436" s="28"/>
      <c r="BW436" s="28"/>
      <c r="BX436" s="28"/>
      <c r="BY436" s="28"/>
      <c r="BZ436" s="28"/>
      <c r="CA436" s="28"/>
      <c r="CB436" s="28"/>
      <c r="CC436" s="28"/>
      <c r="CD436" s="28"/>
      <c r="CE436" s="28"/>
      <c r="CF436" s="28"/>
      <c r="CG436" s="28"/>
      <c r="CH436" s="28"/>
      <c r="CI436" s="28"/>
      <c r="CJ436" s="28"/>
      <c r="CK436" s="28"/>
      <c r="CL436" s="28"/>
      <c r="CM436" s="28"/>
      <c r="CN436" s="28"/>
      <c r="CO436" s="28"/>
      <c r="CP436" s="28"/>
      <c r="CQ436" s="28"/>
      <c r="CR436" s="28"/>
      <c r="CS436" s="28"/>
      <c r="CT436" s="28"/>
      <c r="CU436" s="28"/>
      <c r="CV436" s="28"/>
      <c r="CW436" s="28"/>
      <c r="CX436" s="28"/>
      <c r="CY436" s="28"/>
      <c r="CZ436" s="28"/>
      <c r="DA436" s="28"/>
      <c r="DB436" s="28"/>
      <c r="DC436" s="28"/>
      <c r="DD436" s="28"/>
      <c r="DE436" s="28"/>
      <c r="DF436" s="28"/>
      <c r="DG436" s="28"/>
      <c r="DH436" s="28"/>
      <c r="DI436" s="28"/>
      <c r="DJ436" s="28"/>
      <c r="DK436" s="28"/>
      <c r="DL436" s="28"/>
      <c r="DM436" s="28"/>
      <c r="DN436" s="28"/>
      <c r="DO436" s="28"/>
      <c r="DP436" s="28"/>
      <c r="DQ436" s="28"/>
      <c r="DR436" s="28"/>
      <c r="DS436" s="28"/>
      <c r="DT436" s="28"/>
      <c r="DU436" s="28"/>
      <c r="DV436" s="28"/>
      <c r="DW436" s="28"/>
      <c r="DX436" s="28"/>
      <c r="DY436" s="28"/>
      <c r="DZ436" s="28"/>
      <c r="EA436" s="28"/>
      <c r="EB436" s="28"/>
      <c r="EC436" s="28"/>
      <c r="ED436" s="28"/>
      <c r="EE436" s="28"/>
      <c r="EF436" s="28"/>
      <c r="EG436" s="28"/>
      <c r="EH436" s="28"/>
      <c r="EI436" s="28"/>
      <c r="EJ436" s="28"/>
      <c r="EK436" s="28"/>
      <c r="EL436" s="28"/>
      <c r="EM436" s="28"/>
    </row>
    <row r="437" spans="1:143" s="44" customFormat="1">
      <c r="A437" s="136"/>
      <c r="B437" s="103"/>
      <c r="C437" s="103"/>
      <c r="D437" s="103"/>
      <c r="K437" s="48"/>
      <c r="L437" s="48"/>
      <c r="O437" s="45"/>
      <c r="P437" s="45"/>
      <c r="U437" s="41"/>
      <c r="V437" s="41"/>
      <c r="W437" s="54"/>
      <c r="X437" s="54"/>
      <c r="AH437" s="61"/>
      <c r="AL437" s="100"/>
      <c r="AM437" s="32"/>
      <c r="AN437" s="32"/>
      <c r="AO437" s="32"/>
      <c r="AP437" s="126"/>
      <c r="AQ437" s="104"/>
      <c r="AR437" s="32"/>
      <c r="AS437" s="32"/>
      <c r="AT437" s="28"/>
      <c r="AU437" s="104"/>
      <c r="AV437" s="104"/>
      <c r="AW437" s="104"/>
      <c r="AX437" s="104"/>
      <c r="AY437" s="32"/>
      <c r="AZ437" s="104"/>
      <c r="BA437" s="104"/>
      <c r="BB437" s="108"/>
      <c r="BC437" s="108"/>
      <c r="BD437" s="108"/>
      <c r="BE437" s="104"/>
      <c r="BF437" s="104"/>
      <c r="BG437" s="28"/>
      <c r="BH437" s="28"/>
      <c r="BI437" s="28"/>
      <c r="BJ437" s="28"/>
      <c r="BK437" s="28"/>
      <c r="BL437" s="28"/>
      <c r="BM437" s="28"/>
      <c r="BN437" s="28"/>
      <c r="BO437" s="28"/>
      <c r="BP437" s="28"/>
      <c r="BQ437" s="28"/>
      <c r="BR437" s="28"/>
      <c r="BS437" s="28"/>
      <c r="BT437" s="28"/>
      <c r="BU437" s="28"/>
      <c r="BV437" s="28"/>
      <c r="BW437" s="28"/>
      <c r="BX437" s="28"/>
      <c r="BY437" s="28"/>
      <c r="BZ437" s="28"/>
      <c r="CA437" s="28"/>
      <c r="CB437" s="28"/>
      <c r="CC437" s="28"/>
      <c r="CD437" s="28"/>
      <c r="CE437" s="28"/>
      <c r="CF437" s="28"/>
      <c r="CG437" s="28"/>
      <c r="CH437" s="28"/>
      <c r="CI437" s="28"/>
      <c r="CJ437" s="28"/>
      <c r="CK437" s="28"/>
      <c r="CL437" s="28"/>
      <c r="CM437" s="28"/>
      <c r="CN437" s="28"/>
      <c r="CO437" s="28"/>
      <c r="CP437" s="28"/>
      <c r="CQ437" s="28"/>
      <c r="CR437" s="28"/>
      <c r="CS437" s="28"/>
      <c r="CT437" s="28"/>
      <c r="CU437" s="28"/>
      <c r="CV437" s="28"/>
      <c r="CW437" s="28"/>
      <c r="CX437" s="28"/>
      <c r="CY437" s="28"/>
      <c r="CZ437" s="28"/>
      <c r="DA437" s="28"/>
      <c r="DB437" s="28"/>
      <c r="DC437" s="28"/>
      <c r="DD437" s="28"/>
      <c r="DE437" s="28"/>
      <c r="DF437" s="28"/>
      <c r="DG437" s="28"/>
      <c r="DH437" s="28"/>
      <c r="DI437" s="28"/>
      <c r="DJ437" s="28"/>
      <c r="DK437" s="28"/>
      <c r="DL437" s="28"/>
      <c r="DM437" s="28"/>
      <c r="DN437" s="28"/>
      <c r="DO437" s="28"/>
      <c r="DP437" s="28"/>
      <c r="DQ437" s="28"/>
      <c r="DR437" s="28"/>
      <c r="DS437" s="28"/>
      <c r="DT437" s="28"/>
      <c r="DU437" s="28"/>
      <c r="DV437" s="28"/>
      <c r="DW437" s="28"/>
      <c r="DX437" s="28"/>
      <c r="DY437" s="28"/>
      <c r="DZ437" s="28"/>
      <c r="EA437" s="28"/>
      <c r="EB437" s="28"/>
      <c r="EC437" s="28"/>
      <c r="ED437" s="28"/>
      <c r="EE437" s="28"/>
      <c r="EF437" s="28"/>
      <c r="EG437" s="28"/>
      <c r="EH437" s="28"/>
      <c r="EI437" s="28"/>
      <c r="EJ437" s="28"/>
      <c r="EK437" s="28"/>
      <c r="EL437" s="28"/>
      <c r="EM437" s="28"/>
    </row>
    <row r="438" spans="1:143" s="44" customFormat="1">
      <c r="A438" s="136"/>
      <c r="B438" s="103"/>
      <c r="C438" s="103"/>
      <c r="D438" s="103"/>
      <c r="K438" s="48"/>
      <c r="L438" s="48"/>
      <c r="O438" s="45"/>
      <c r="P438" s="45"/>
      <c r="U438" s="41"/>
      <c r="V438" s="41"/>
      <c r="W438" s="54"/>
      <c r="X438" s="54"/>
      <c r="AH438" s="61"/>
      <c r="AL438" s="100"/>
      <c r="AM438" s="32"/>
      <c r="AN438" s="32"/>
      <c r="AO438" s="32"/>
      <c r="AP438" s="126"/>
      <c r="AQ438" s="104"/>
      <c r="AR438" s="32"/>
      <c r="AS438" s="32"/>
      <c r="AT438" s="28"/>
      <c r="AU438" s="104"/>
      <c r="AV438" s="104"/>
      <c r="AW438" s="104"/>
      <c r="AX438" s="104"/>
      <c r="AY438" s="32"/>
      <c r="AZ438" s="104"/>
      <c r="BA438" s="104"/>
      <c r="BB438" s="108"/>
      <c r="BC438" s="108"/>
      <c r="BD438" s="108"/>
      <c r="BE438" s="104"/>
      <c r="BF438" s="104"/>
      <c r="BG438" s="28"/>
      <c r="BH438" s="28"/>
      <c r="BI438" s="28"/>
      <c r="BJ438" s="28"/>
      <c r="BK438" s="28"/>
      <c r="BL438" s="28"/>
      <c r="BM438" s="28"/>
      <c r="BN438" s="28"/>
      <c r="BO438" s="28"/>
      <c r="BP438" s="28"/>
      <c r="BQ438" s="28"/>
      <c r="BR438" s="28"/>
      <c r="BS438" s="28"/>
      <c r="BT438" s="28"/>
      <c r="BU438" s="28"/>
      <c r="BV438" s="28"/>
      <c r="BW438" s="28"/>
      <c r="BX438" s="28"/>
      <c r="BY438" s="28"/>
      <c r="BZ438" s="28"/>
      <c r="CA438" s="28"/>
      <c r="CB438" s="28"/>
      <c r="CC438" s="28"/>
      <c r="CD438" s="28"/>
      <c r="CE438" s="28"/>
      <c r="CF438" s="28"/>
      <c r="CG438" s="28"/>
      <c r="CH438" s="28"/>
      <c r="CI438" s="28"/>
      <c r="CJ438" s="28"/>
      <c r="CK438" s="28"/>
      <c r="CL438" s="28"/>
      <c r="CM438" s="28"/>
      <c r="CN438" s="28"/>
      <c r="CO438" s="28"/>
      <c r="CP438" s="28"/>
      <c r="CQ438" s="28"/>
      <c r="CR438" s="28"/>
      <c r="CS438" s="28"/>
      <c r="CT438" s="28"/>
      <c r="CU438" s="28"/>
      <c r="CV438" s="28"/>
      <c r="CW438" s="28"/>
      <c r="CX438" s="28"/>
      <c r="CY438" s="28"/>
      <c r="CZ438" s="28"/>
      <c r="DA438" s="28"/>
      <c r="DB438" s="28"/>
      <c r="DC438" s="28"/>
      <c r="DD438" s="28"/>
      <c r="DE438" s="28"/>
      <c r="DF438" s="28"/>
      <c r="DG438" s="28"/>
      <c r="DH438" s="28"/>
      <c r="DI438" s="28"/>
      <c r="DJ438" s="28"/>
      <c r="DK438" s="28"/>
      <c r="DL438" s="28"/>
      <c r="DM438" s="28"/>
      <c r="DN438" s="28"/>
      <c r="DO438" s="28"/>
      <c r="DP438" s="28"/>
      <c r="DQ438" s="28"/>
      <c r="DR438" s="28"/>
      <c r="DS438" s="28"/>
      <c r="DT438" s="28"/>
      <c r="DU438" s="28"/>
      <c r="DV438" s="28"/>
      <c r="DW438" s="28"/>
      <c r="DX438" s="28"/>
      <c r="DY438" s="28"/>
      <c r="DZ438" s="28"/>
      <c r="EA438" s="28"/>
      <c r="EB438" s="28"/>
      <c r="EC438" s="28"/>
      <c r="ED438" s="28"/>
      <c r="EE438" s="28"/>
      <c r="EF438" s="28"/>
      <c r="EG438" s="28"/>
      <c r="EH438" s="28"/>
      <c r="EI438" s="28"/>
      <c r="EJ438" s="28"/>
      <c r="EK438" s="28"/>
      <c r="EL438" s="28"/>
      <c r="EM438" s="28"/>
    </row>
    <row r="439" spans="1:143" s="44" customFormat="1">
      <c r="A439" s="136"/>
      <c r="B439" s="103"/>
      <c r="C439" s="103"/>
      <c r="D439" s="103"/>
      <c r="K439" s="48"/>
      <c r="L439" s="48"/>
      <c r="O439" s="45"/>
      <c r="P439" s="45"/>
      <c r="U439" s="41"/>
      <c r="V439" s="41"/>
      <c r="W439" s="54"/>
      <c r="X439" s="54"/>
      <c r="AH439" s="61"/>
      <c r="AL439" s="100"/>
      <c r="AM439" s="32"/>
      <c r="AN439" s="32"/>
      <c r="AO439" s="32"/>
      <c r="AP439" s="126"/>
      <c r="AQ439" s="104"/>
      <c r="AR439" s="32"/>
      <c r="AS439" s="32"/>
      <c r="AT439" s="28"/>
      <c r="AU439" s="104"/>
      <c r="AV439" s="104"/>
      <c r="AW439" s="104"/>
      <c r="AX439" s="104"/>
      <c r="AY439" s="32"/>
      <c r="AZ439" s="104"/>
      <c r="BA439" s="104"/>
      <c r="BB439" s="108"/>
      <c r="BC439" s="108"/>
      <c r="BD439" s="108"/>
      <c r="BE439" s="104"/>
      <c r="BF439" s="104"/>
      <c r="BG439" s="28"/>
      <c r="BH439" s="28"/>
      <c r="BI439" s="28"/>
      <c r="BJ439" s="28"/>
      <c r="BK439" s="28"/>
      <c r="BL439" s="28"/>
      <c r="BM439" s="28"/>
      <c r="BN439" s="28"/>
      <c r="BO439" s="28"/>
      <c r="BP439" s="28"/>
      <c r="BQ439" s="28"/>
      <c r="BR439" s="28"/>
      <c r="BS439" s="28"/>
      <c r="BT439" s="28"/>
      <c r="BU439" s="28"/>
      <c r="BV439" s="28"/>
      <c r="BW439" s="28"/>
      <c r="BX439" s="28"/>
      <c r="BY439" s="28"/>
      <c r="BZ439" s="28"/>
      <c r="CA439" s="28"/>
      <c r="CB439" s="28"/>
      <c r="CC439" s="28"/>
      <c r="CD439" s="28"/>
      <c r="CE439" s="28"/>
      <c r="CF439" s="28"/>
      <c r="CG439" s="28"/>
      <c r="CH439" s="28"/>
      <c r="CI439" s="28"/>
      <c r="CJ439" s="28"/>
      <c r="CK439" s="28"/>
      <c r="CL439" s="28"/>
      <c r="CM439" s="28"/>
      <c r="CN439" s="28"/>
      <c r="CO439" s="28"/>
      <c r="CP439" s="28"/>
      <c r="CQ439" s="28"/>
      <c r="CR439" s="28"/>
      <c r="CS439" s="28"/>
      <c r="CT439" s="28"/>
      <c r="CU439" s="28"/>
      <c r="CV439" s="28"/>
      <c r="CW439" s="28"/>
      <c r="CX439" s="28"/>
      <c r="CY439" s="28"/>
      <c r="CZ439" s="28"/>
      <c r="DA439" s="28"/>
      <c r="DB439" s="28"/>
      <c r="DC439" s="28"/>
      <c r="DD439" s="28"/>
      <c r="DE439" s="28"/>
      <c r="DF439" s="28"/>
      <c r="DG439" s="28"/>
      <c r="DH439" s="28"/>
      <c r="DI439" s="28"/>
      <c r="DJ439" s="28"/>
      <c r="DK439" s="28"/>
      <c r="DL439" s="28"/>
      <c r="DM439" s="28"/>
      <c r="DN439" s="28"/>
      <c r="DO439" s="28"/>
      <c r="DP439" s="28"/>
      <c r="DQ439" s="28"/>
      <c r="DR439" s="28"/>
      <c r="DS439" s="28"/>
      <c r="DT439" s="28"/>
      <c r="DU439" s="28"/>
      <c r="DV439" s="28"/>
      <c r="DW439" s="28"/>
      <c r="DX439" s="28"/>
      <c r="DY439" s="28"/>
      <c r="DZ439" s="28"/>
      <c r="EA439" s="28"/>
      <c r="EB439" s="28"/>
      <c r="EC439" s="28"/>
      <c r="ED439" s="28"/>
      <c r="EE439" s="28"/>
      <c r="EF439" s="28"/>
      <c r="EG439" s="28"/>
      <c r="EH439" s="28"/>
      <c r="EI439" s="28"/>
      <c r="EJ439" s="28"/>
      <c r="EK439" s="28"/>
      <c r="EL439" s="28"/>
      <c r="EM439" s="28"/>
    </row>
    <row r="440" spans="1:143" s="44" customFormat="1">
      <c r="A440" s="136"/>
      <c r="B440" s="103"/>
      <c r="C440" s="103"/>
      <c r="D440" s="103"/>
      <c r="K440" s="48"/>
      <c r="L440" s="48"/>
      <c r="O440" s="45"/>
      <c r="P440" s="45"/>
      <c r="U440" s="41"/>
      <c r="V440" s="41"/>
      <c r="W440" s="54"/>
      <c r="X440" s="54"/>
      <c r="AH440" s="61"/>
      <c r="AL440" s="100"/>
      <c r="AM440" s="32"/>
      <c r="AN440" s="32"/>
      <c r="AO440" s="32"/>
      <c r="AP440" s="126"/>
      <c r="AQ440" s="104"/>
      <c r="AR440" s="32"/>
      <c r="AS440" s="32"/>
      <c r="AT440" s="28"/>
      <c r="AU440" s="104"/>
      <c r="AV440" s="104"/>
      <c r="AW440" s="104"/>
      <c r="AX440" s="104"/>
      <c r="AY440" s="32"/>
      <c r="AZ440" s="104"/>
      <c r="BA440" s="104"/>
      <c r="BB440" s="108"/>
      <c r="BC440" s="108"/>
      <c r="BD440" s="108"/>
      <c r="BE440" s="104"/>
      <c r="BF440" s="104"/>
      <c r="BG440" s="28"/>
      <c r="BH440" s="28"/>
      <c r="BI440" s="28"/>
      <c r="BJ440" s="28"/>
      <c r="BK440" s="28"/>
      <c r="BL440" s="28"/>
      <c r="BM440" s="28"/>
      <c r="BN440" s="28"/>
      <c r="BO440" s="28"/>
      <c r="BP440" s="28"/>
      <c r="BQ440" s="28"/>
      <c r="BR440" s="28"/>
      <c r="BS440" s="28"/>
      <c r="BT440" s="28"/>
      <c r="BU440" s="28"/>
      <c r="BV440" s="28"/>
      <c r="BW440" s="28"/>
      <c r="BX440" s="28"/>
      <c r="BY440" s="28"/>
      <c r="BZ440" s="28"/>
      <c r="CA440" s="28"/>
      <c r="CB440" s="28"/>
      <c r="CC440" s="28"/>
      <c r="CD440" s="28"/>
      <c r="CE440" s="28"/>
      <c r="CF440" s="28"/>
      <c r="CG440" s="28"/>
      <c r="CH440" s="28"/>
      <c r="CI440" s="28"/>
      <c r="CJ440" s="28"/>
      <c r="CK440" s="28"/>
      <c r="CL440" s="28"/>
      <c r="CM440" s="28"/>
      <c r="CN440" s="28"/>
      <c r="CO440" s="28"/>
      <c r="CP440" s="28"/>
      <c r="CQ440" s="28"/>
      <c r="CR440" s="28"/>
      <c r="CS440" s="28"/>
      <c r="CT440" s="28"/>
      <c r="CU440" s="28"/>
      <c r="CV440" s="28"/>
      <c r="CW440" s="28"/>
      <c r="CX440" s="28"/>
      <c r="CY440" s="28"/>
      <c r="CZ440" s="28"/>
      <c r="DA440" s="28"/>
      <c r="DB440" s="28"/>
      <c r="DC440" s="28"/>
      <c r="DD440" s="28"/>
      <c r="DE440" s="28"/>
      <c r="DF440" s="28"/>
      <c r="DG440" s="28"/>
      <c r="DH440" s="28"/>
      <c r="DI440" s="28"/>
      <c r="DJ440" s="28"/>
      <c r="DK440" s="28"/>
      <c r="DL440" s="28"/>
      <c r="DM440" s="28"/>
      <c r="DN440" s="28"/>
      <c r="DO440" s="28"/>
      <c r="DP440" s="28"/>
      <c r="DQ440" s="28"/>
      <c r="DR440" s="28"/>
      <c r="DS440" s="28"/>
      <c r="DT440" s="28"/>
      <c r="DU440" s="28"/>
      <c r="DV440" s="28"/>
      <c r="DW440" s="28"/>
      <c r="DX440" s="28"/>
      <c r="DY440" s="28"/>
      <c r="DZ440" s="28"/>
      <c r="EA440" s="28"/>
      <c r="EB440" s="28"/>
      <c r="EC440" s="28"/>
      <c r="ED440" s="28"/>
      <c r="EE440" s="28"/>
      <c r="EF440" s="28"/>
      <c r="EG440" s="28"/>
      <c r="EH440" s="28"/>
      <c r="EI440" s="28"/>
      <c r="EJ440" s="28"/>
      <c r="EK440" s="28"/>
      <c r="EL440" s="28"/>
      <c r="EM440" s="28"/>
    </row>
    <row r="441" spans="1:143" s="44" customFormat="1">
      <c r="A441" s="136"/>
      <c r="B441" s="103"/>
      <c r="C441" s="103"/>
      <c r="D441" s="103"/>
      <c r="K441" s="48"/>
      <c r="L441" s="48"/>
      <c r="O441" s="45"/>
      <c r="P441" s="45"/>
      <c r="U441" s="41"/>
      <c r="V441" s="41"/>
      <c r="W441" s="54"/>
      <c r="X441" s="54"/>
      <c r="AH441" s="61"/>
      <c r="AL441" s="100"/>
      <c r="AM441" s="32"/>
      <c r="AN441" s="32"/>
      <c r="AO441" s="32"/>
      <c r="AP441" s="126"/>
      <c r="AQ441" s="104"/>
      <c r="AR441" s="32"/>
      <c r="AS441" s="32"/>
      <c r="AT441" s="28"/>
      <c r="AU441" s="104"/>
      <c r="AV441" s="104"/>
      <c r="AW441" s="104"/>
      <c r="AX441" s="104"/>
      <c r="AY441" s="32"/>
      <c r="AZ441" s="104"/>
      <c r="BA441" s="104"/>
      <c r="BB441" s="108"/>
      <c r="BC441" s="108"/>
      <c r="BD441" s="108"/>
      <c r="BE441" s="104"/>
      <c r="BF441" s="104"/>
      <c r="BG441" s="28"/>
      <c r="BH441" s="28"/>
      <c r="BI441" s="28"/>
      <c r="BJ441" s="28"/>
      <c r="BK441" s="28"/>
      <c r="BL441" s="28"/>
      <c r="BM441" s="28"/>
      <c r="BN441" s="28"/>
      <c r="BO441" s="28"/>
      <c r="BP441" s="28"/>
      <c r="BQ441" s="28"/>
      <c r="BR441" s="28"/>
      <c r="BS441" s="28"/>
      <c r="BT441" s="28"/>
      <c r="BU441" s="28"/>
      <c r="BV441" s="28"/>
      <c r="BW441" s="28"/>
      <c r="BX441" s="28"/>
      <c r="BY441" s="28"/>
      <c r="BZ441" s="28"/>
      <c r="CA441" s="28"/>
      <c r="CB441" s="28"/>
      <c r="CC441" s="28"/>
      <c r="CD441" s="28"/>
      <c r="CE441" s="28"/>
      <c r="CF441" s="28"/>
      <c r="CG441" s="28"/>
      <c r="CH441" s="28"/>
      <c r="CI441" s="28"/>
      <c r="CJ441" s="28"/>
      <c r="CK441" s="28"/>
      <c r="CL441" s="28"/>
      <c r="CM441" s="28"/>
      <c r="CN441" s="28"/>
      <c r="CO441" s="28"/>
      <c r="CP441" s="28"/>
      <c r="CQ441" s="28"/>
      <c r="CR441" s="28"/>
      <c r="CS441" s="28"/>
      <c r="CT441" s="28"/>
      <c r="CU441" s="28"/>
      <c r="CV441" s="28"/>
      <c r="CW441" s="28"/>
      <c r="CX441" s="28"/>
      <c r="CY441" s="28"/>
      <c r="CZ441" s="28"/>
      <c r="DA441" s="28"/>
      <c r="DB441" s="28"/>
      <c r="DC441" s="28"/>
      <c r="DD441" s="28"/>
      <c r="DE441" s="28"/>
      <c r="DF441" s="28"/>
      <c r="DG441" s="28"/>
      <c r="DH441" s="28"/>
      <c r="DI441" s="28"/>
      <c r="DJ441" s="28"/>
      <c r="DK441" s="28"/>
      <c r="DL441" s="28"/>
      <c r="DM441" s="28"/>
      <c r="DN441" s="28"/>
      <c r="DO441" s="28"/>
      <c r="DP441" s="28"/>
      <c r="DQ441" s="28"/>
      <c r="DR441" s="28"/>
      <c r="DS441" s="28"/>
      <c r="DT441" s="28"/>
      <c r="DU441" s="28"/>
      <c r="DV441" s="28"/>
      <c r="DW441" s="28"/>
      <c r="DX441" s="28"/>
      <c r="DY441" s="28"/>
      <c r="DZ441" s="28"/>
      <c r="EA441" s="28"/>
      <c r="EB441" s="28"/>
      <c r="EC441" s="28"/>
      <c r="ED441" s="28"/>
      <c r="EE441" s="28"/>
      <c r="EF441" s="28"/>
      <c r="EG441" s="28"/>
      <c r="EH441" s="28"/>
      <c r="EI441" s="28"/>
      <c r="EJ441" s="28"/>
      <c r="EK441" s="28"/>
      <c r="EL441" s="28"/>
      <c r="EM441" s="28"/>
    </row>
    <row r="442" spans="1:143" s="44" customFormat="1">
      <c r="A442" s="136"/>
      <c r="B442" s="103"/>
      <c r="C442" s="103"/>
      <c r="D442" s="103"/>
      <c r="K442" s="48"/>
      <c r="L442" s="48"/>
      <c r="O442" s="45"/>
      <c r="P442" s="45"/>
      <c r="U442" s="41"/>
      <c r="V442" s="41"/>
      <c r="W442" s="54"/>
      <c r="X442" s="54"/>
      <c r="AH442" s="61"/>
      <c r="AL442" s="100"/>
      <c r="AM442" s="32"/>
      <c r="AN442" s="32"/>
      <c r="AO442" s="32"/>
      <c r="AP442" s="126"/>
      <c r="AQ442" s="104"/>
      <c r="AR442" s="32"/>
      <c r="AS442" s="32"/>
      <c r="AT442" s="28"/>
      <c r="AU442" s="104"/>
      <c r="AV442" s="104"/>
      <c r="AW442" s="104"/>
      <c r="AX442" s="104"/>
      <c r="AY442" s="32"/>
      <c r="AZ442" s="104"/>
      <c r="BA442" s="104"/>
      <c r="BB442" s="108"/>
      <c r="BC442" s="108"/>
      <c r="BD442" s="108"/>
      <c r="BE442" s="104"/>
      <c r="BF442" s="104"/>
      <c r="BG442" s="28"/>
      <c r="BH442" s="28"/>
      <c r="BI442" s="28"/>
      <c r="BJ442" s="28"/>
      <c r="BK442" s="28"/>
      <c r="BL442" s="28"/>
      <c r="BM442" s="28"/>
      <c r="BN442" s="28"/>
      <c r="BO442" s="28"/>
      <c r="BP442" s="28"/>
      <c r="BQ442" s="28"/>
      <c r="BR442" s="28"/>
      <c r="BS442" s="28"/>
      <c r="BT442" s="28"/>
      <c r="BU442" s="28"/>
      <c r="BV442" s="28"/>
      <c r="BW442" s="28"/>
      <c r="BX442" s="28"/>
      <c r="BY442" s="28"/>
      <c r="BZ442" s="28"/>
      <c r="CA442" s="28"/>
      <c r="CB442" s="28"/>
      <c r="CC442" s="28"/>
      <c r="CD442" s="28"/>
      <c r="CE442" s="28"/>
      <c r="CF442" s="28"/>
      <c r="CG442" s="28"/>
      <c r="CH442" s="28"/>
      <c r="CI442" s="28"/>
      <c r="CJ442" s="28"/>
      <c r="CK442" s="28"/>
      <c r="CL442" s="28"/>
      <c r="CM442" s="28"/>
      <c r="CN442" s="28"/>
      <c r="CO442" s="28"/>
      <c r="CP442" s="28"/>
      <c r="CQ442" s="28"/>
      <c r="CR442" s="28"/>
      <c r="CS442" s="28"/>
      <c r="CT442" s="28"/>
      <c r="CU442" s="28"/>
      <c r="CV442" s="28"/>
      <c r="CW442" s="28"/>
      <c r="CX442" s="28"/>
      <c r="CY442" s="28"/>
      <c r="CZ442" s="28"/>
      <c r="DA442" s="28"/>
      <c r="DB442" s="28"/>
      <c r="DC442" s="28"/>
      <c r="DD442" s="28"/>
      <c r="DE442" s="28"/>
      <c r="DF442" s="28"/>
      <c r="DG442" s="28"/>
      <c r="DH442" s="28"/>
      <c r="DI442" s="28"/>
      <c r="DJ442" s="28"/>
      <c r="DK442" s="28"/>
      <c r="DL442" s="28"/>
      <c r="DM442" s="28"/>
      <c r="DN442" s="28"/>
      <c r="DO442" s="28"/>
      <c r="DP442" s="28"/>
      <c r="DQ442" s="28"/>
      <c r="DR442" s="28"/>
      <c r="DS442" s="28"/>
      <c r="DT442" s="28"/>
      <c r="DU442" s="28"/>
      <c r="DV442" s="28"/>
      <c r="DW442" s="28"/>
      <c r="DX442" s="28"/>
      <c r="DY442" s="28"/>
      <c r="DZ442" s="28"/>
      <c r="EA442" s="28"/>
      <c r="EB442" s="28"/>
      <c r="EC442" s="28"/>
      <c r="ED442" s="28"/>
      <c r="EE442" s="28"/>
      <c r="EF442" s="28"/>
      <c r="EG442" s="28"/>
      <c r="EH442" s="28"/>
      <c r="EI442" s="28"/>
      <c r="EJ442" s="28"/>
      <c r="EK442" s="28"/>
      <c r="EL442" s="28"/>
      <c r="EM442" s="28"/>
    </row>
    <row r="443" spans="1:143" s="44" customFormat="1">
      <c r="A443" s="136"/>
      <c r="B443" s="103"/>
      <c r="C443" s="103"/>
      <c r="D443" s="103"/>
      <c r="K443" s="48"/>
      <c r="L443" s="48"/>
      <c r="O443" s="45"/>
      <c r="P443" s="45"/>
      <c r="U443" s="41"/>
      <c r="V443" s="41"/>
      <c r="W443" s="54"/>
      <c r="X443" s="54"/>
      <c r="AH443" s="61"/>
      <c r="AL443" s="100"/>
      <c r="AM443" s="32"/>
      <c r="AN443" s="32"/>
      <c r="AO443" s="32"/>
      <c r="AP443" s="126"/>
      <c r="AQ443" s="104"/>
      <c r="AR443" s="32"/>
      <c r="AS443" s="32"/>
      <c r="AT443" s="28"/>
      <c r="AU443" s="104"/>
      <c r="AV443" s="104"/>
      <c r="AW443" s="104"/>
      <c r="AX443" s="104"/>
      <c r="AY443" s="32"/>
      <c r="AZ443" s="104"/>
      <c r="BA443" s="104"/>
      <c r="BB443" s="108"/>
      <c r="BC443" s="108"/>
      <c r="BD443" s="108"/>
      <c r="BE443" s="104"/>
      <c r="BF443" s="104"/>
      <c r="BG443" s="28"/>
      <c r="BH443" s="28"/>
      <c r="BI443" s="28"/>
      <c r="BJ443" s="28"/>
      <c r="BK443" s="28"/>
      <c r="BL443" s="28"/>
      <c r="BM443" s="28"/>
      <c r="BN443" s="28"/>
      <c r="BO443" s="28"/>
      <c r="BP443" s="28"/>
      <c r="BQ443" s="28"/>
      <c r="BR443" s="28"/>
      <c r="BS443" s="28"/>
      <c r="BT443" s="28"/>
      <c r="BU443" s="28"/>
      <c r="BV443" s="28"/>
      <c r="BW443" s="28"/>
      <c r="BX443" s="28"/>
      <c r="BY443" s="28"/>
      <c r="BZ443" s="28"/>
      <c r="CA443" s="28"/>
      <c r="CB443" s="28"/>
      <c r="CC443" s="28"/>
      <c r="CD443" s="28"/>
      <c r="CE443" s="28"/>
      <c r="CF443" s="28"/>
      <c r="CG443" s="28"/>
      <c r="CH443" s="28"/>
      <c r="CI443" s="28"/>
      <c r="CJ443" s="28"/>
      <c r="CK443" s="28"/>
      <c r="CL443" s="28"/>
      <c r="CM443" s="28"/>
      <c r="CN443" s="28"/>
      <c r="CO443" s="28"/>
      <c r="CP443" s="28"/>
      <c r="CQ443" s="28"/>
      <c r="CR443" s="28"/>
      <c r="CS443" s="28"/>
      <c r="CT443" s="28"/>
      <c r="CU443" s="28"/>
      <c r="CV443" s="28"/>
      <c r="CW443" s="28"/>
      <c r="CX443" s="28"/>
      <c r="CY443" s="28"/>
      <c r="CZ443" s="28"/>
      <c r="DA443" s="28"/>
      <c r="DB443" s="28"/>
      <c r="DC443" s="28"/>
      <c r="DD443" s="28"/>
      <c r="DE443" s="28"/>
      <c r="DF443" s="28"/>
      <c r="DG443" s="28"/>
      <c r="DH443" s="28"/>
      <c r="DI443" s="28"/>
      <c r="DJ443" s="28"/>
      <c r="DK443" s="28"/>
      <c r="DL443" s="28"/>
      <c r="DM443" s="28"/>
      <c r="DN443" s="28"/>
      <c r="DO443" s="28"/>
      <c r="DP443" s="28"/>
      <c r="DQ443" s="28"/>
      <c r="DR443" s="28"/>
      <c r="DS443" s="28"/>
      <c r="DT443" s="28"/>
      <c r="DU443" s="28"/>
      <c r="DV443" s="28"/>
      <c r="DW443" s="28"/>
      <c r="DX443" s="28"/>
      <c r="DY443" s="28"/>
      <c r="DZ443" s="28"/>
      <c r="EA443" s="28"/>
      <c r="EB443" s="28"/>
      <c r="EC443" s="28"/>
      <c r="ED443" s="28"/>
      <c r="EE443" s="28"/>
      <c r="EF443" s="28"/>
      <c r="EG443" s="28"/>
      <c r="EH443" s="28"/>
      <c r="EI443" s="28"/>
      <c r="EJ443" s="28"/>
      <c r="EK443" s="28"/>
      <c r="EL443" s="28"/>
      <c r="EM443" s="28"/>
    </row>
    <row r="444" spans="1:143" s="44" customFormat="1">
      <c r="A444" s="136"/>
      <c r="B444" s="103"/>
      <c r="C444" s="103"/>
      <c r="D444" s="103"/>
      <c r="K444" s="48"/>
      <c r="L444" s="48"/>
      <c r="O444" s="45"/>
      <c r="P444" s="45"/>
      <c r="U444" s="41"/>
      <c r="V444" s="41"/>
      <c r="W444" s="54"/>
      <c r="X444" s="54"/>
      <c r="AH444" s="61"/>
      <c r="AL444" s="100"/>
      <c r="AM444" s="32"/>
      <c r="AN444" s="32"/>
      <c r="AO444" s="32"/>
      <c r="AP444" s="126"/>
      <c r="AQ444" s="104"/>
      <c r="AR444" s="32"/>
      <c r="AS444" s="32"/>
      <c r="AT444" s="28"/>
      <c r="AU444" s="104"/>
      <c r="AV444" s="104"/>
      <c r="AW444" s="104"/>
      <c r="AX444" s="104"/>
      <c r="AY444" s="32"/>
      <c r="AZ444" s="104"/>
      <c r="BA444" s="104"/>
      <c r="BB444" s="108"/>
      <c r="BC444" s="108"/>
      <c r="BD444" s="108"/>
      <c r="BE444" s="104"/>
      <c r="BF444" s="104"/>
      <c r="BG444" s="28"/>
      <c r="BH444" s="28"/>
      <c r="BI444" s="28"/>
      <c r="BJ444" s="28"/>
      <c r="BK444" s="28"/>
      <c r="BL444" s="28"/>
      <c r="BM444" s="28"/>
      <c r="BN444" s="28"/>
      <c r="BO444" s="28"/>
      <c r="BP444" s="28"/>
      <c r="BQ444" s="28"/>
      <c r="BR444" s="28"/>
      <c r="BS444" s="28"/>
      <c r="BT444" s="28"/>
      <c r="BU444" s="28"/>
      <c r="BV444" s="28"/>
      <c r="BW444" s="28"/>
      <c r="BX444" s="28"/>
      <c r="BY444" s="28"/>
      <c r="BZ444" s="28"/>
      <c r="CA444" s="28"/>
      <c r="CB444" s="28"/>
      <c r="CC444" s="28"/>
      <c r="CD444" s="28"/>
      <c r="CE444" s="28"/>
      <c r="CF444" s="28"/>
      <c r="CG444" s="28"/>
      <c r="CH444" s="28"/>
      <c r="CI444" s="28"/>
      <c r="CJ444" s="28"/>
      <c r="CK444" s="28"/>
      <c r="CL444" s="28"/>
      <c r="CM444" s="28"/>
      <c r="CN444" s="28"/>
      <c r="CO444" s="28"/>
      <c r="CP444" s="28"/>
      <c r="CQ444" s="28"/>
      <c r="CR444" s="28"/>
      <c r="CS444" s="28"/>
      <c r="CT444" s="28"/>
      <c r="CU444" s="28"/>
      <c r="CV444" s="28"/>
      <c r="CW444" s="28"/>
      <c r="CX444" s="28"/>
      <c r="CY444" s="28"/>
      <c r="CZ444" s="28"/>
      <c r="DA444" s="28"/>
      <c r="DB444" s="28"/>
      <c r="DC444" s="28"/>
      <c r="DD444" s="28"/>
      <c r="DE444" s="28"/>
      <c r="DF444" s="28"/>
      <c r="DG444" s="28"/>
      <c r="DH444" s="28"/>
      <c r="DI444" s="28"/>
      <c r="DJ444" s="28"/>
      <c r="DK444" s="28"/>
      <c r="DL444" s="28"/>
      <c r="DM444" s="28"/>
      <c r="DN444" s="28"/>
      <c r="DO444" s="28"/>
      <c r="DP444" s="28"/>
      <c r="DQ444" s="28"/>
      <c r="DR444" s="28"/>
      <c r="DS444" s="28"/>
      <c r="DT444" s="28"/>
      <c r="DU444" s="28"/>
      <c r="DV444" s="28"/>
      <c r="DW444" s="28"/>
      <c r="DX444" s="28"/>
      <c r="DY444" s="28"/>
      <c r="DZ444" s="28"/>
      <c r="EA444" s="28"/>
      <c r="EB444" s="28"/>
      <c r="EC444" s="28"/>
      <c r="ED444" s="28"/>
      <c r="EE444" s="28"/>
      <c r="EF444" s="28"/>
      <c r="EG444" s="28"/>
      <c r="EH444" s="28"/>
      <c r="EI444" s="28"/>
      <c r="EJ444" s="28"/>
      <c r="EK444" s="28"/>
      <c r="EL444" s="28"/>
      <c r="EM444" s="28"/>
    </row>
    <row r="445" spans="1:143" s="44" customFormat="1">
      <c r="A445" s="136"/>
      <c r="B445" s="103"/>
      <c r="C445" s="103"/>
      <c r="D445" s="103"/>
      <c r="K445" s="48"/>
      <c r="L445" s="48"/>
      <c r="O445" s="45"/>
      <c r="P445" s="45"/>
      <c r="U445" s="41"/>
      <c r="V445" s="41"/>
      <c r="W445" s="54"/>
      <c r="X445" s="54"/>
      <c r="AH445" s="61"/>
      <c r="AL445" s="100"/>
      <c r="AM445" s="32"/>
      <c r="AN445" s="32"/>
      <c r="AO445" s="32"/>
      <c r="AP445" s="126"/>
      <c r="AQ445" s="104"/>
      <c r="AR445" s="32"/>
      <c r="AS445" s="32"/>
      <c r="AT445" s="28"/>
      <c r="AU445" s="104"/>
      <c r="AV445" s="104"/>
      <c r="AW445" s="104"/>
      <c r="AX445" s="104"/>
      <c r="AY445" s="32"/>
      <c r="AZ445" s="104"/>
      <c r="BA445" s="104"/>
      <c r="BB445" s="108"/>
      <c r="BC445" s="108"/>
      <c r="BD445" s="108"/>
      <c r="BE445" s="104"/>
      <c r="BF445" s="104"/>
      <c r="BG445" s="28"/>
      <c r="BH445" s="28"/>
      <c r="BI445" s="28"/>
      <c r="BJ445" s="28"/>
      <c r="BK445" s="28"/>
      <c r="BL445" s="28"/>
      <c r="BM445" s="28"/>
      <c r="BN445" s="28"/>
      <c r="BO445" s="28"/>
      <c r="BP445" s="28"/>
      <c r="BQ445" s="28"/>
      <c r="BR445" s="28"/>
      <c r="BS445" s="28"/>
      <c r="BT445" s="28"/>
      <c r="BU445" s="28"/>
      <c r="BV445" s="28"/>
      <c r="BW445" s="28"/>
      <c r="BX445" s="28"/>
      <c r="BY445" s="28"/>
      <c r="BZ445" s="28"/>
      <c r="CA445" s="28"/>
      <c r="CB445" s="28"/>
      <c r="CC445" s="28"/>
      <c r="CD445" s="28"/>
      <c r="CE445" s="28"/>
      <c r="CF445" s="28"/>
      <c r="CG445" s="28"/>
      <c r="CH445" s="28"/>
      <c r="CI445" s="28"/>
      <c r="CJ445" s="28"/>
      <c r="CK445" s="28"/>
      <c r="CL445" s="28"/>
      <c r="CM445" s="28"/>
      <c r="CN445" s="28"/>
      <c r="CO445" s="28"/>
      <c r="CP445" s="28"/>
      <c r="CQ445" s="28"/>
      <c r="CR445" s="28"/>
      <c r="CS445" s="28"/>
      <c r="CT445" s="28"/>
      <c r="CU445" s="28"/>
      <c r="CV445" s="28"/>
      <c r="CW445" s="28"/>
      <c r="CX445" s="28"/>
      <c r="CY445" s="28"/>
      <c r="CZ445" s="28"/>
      <c r="DA445" s="28"/>
      <c r="DB445" s="28"/>
      <c r="DC445" s="28"/>
      <c r="DD445" s="28"/>
      <c r="DE445" s="28"/>
      <c r="DF445" s="28"/>
      <c r="DG445" s="28"/>
      <c r="DH445" s="28"/>
      <c r="DI445" s="28"/>
      <c r="DJ445" s="28"/>
      <c r="DK445" s="28"/>
      <c r="DL445" s="28"/>
      <c r="DM445" s="28"/>
      <c r="DN445" s="28"/>
      <c r="DO445" s="28"/>
      <c r="DP445" s="28"/>
      <c r="DQ445" s="28"/>
      <c r="DR445" s="28"/>
      <c r="DS445" s="28"/>
      <c r="DT445" s="28"/>
      <c r="DU445" s="28"/>
      <c r="DV445" s="28"/>
      <c r="DW445" s="28"/>
      <c r="DX445" s="28"/>
      <c r="DY445" s="28"/>
      <c r="DZ445" s="28"/>
      <c r="EA445" s="28"/>
      <c r="EB445" s="28"/>
      <c r="EC445" s="28"/>
      <c r="ED445" s="28"/>
      <c r="EE445" s="28"/>
      <c r="EF445" s="28"/>
      <c r="EG445" s="28"/>
      <c r="EH445" s="28"/>
      <c r="EI445" s="28"/>
      <c r="EJ445" s="28"/>
      <c r="EK445" s="28"/>
      <c r="EL445" s="28"/>
      <c r="EM445" s="28"/>
    </row>
    <row r="446" spans="1:143" s="44" customFormat="1">
      <c r="A446" s="136"/>
      <c r="B446" s="103"/>
      <c r="C446" s="103"/>
      <c r="D446" s="103"/>
      <c r="K446" s="48"/>
      <c r="L446" s="48"/>
      <c r="O446" s="45"/>
      <c r="P446" s="45"/>
      <c r="U446" s="41"/>
      <c r="V446" s="41"/>
      <c r="W446" s="54"/>
      <c r="X446" s="54"/>
      <c r="AH446" s="61"/>
      <c r="AL446" s="100"/>
      <c r="AM446" s="32"/>
      <c r="AN446" s="32"/>
      <c r="AO446" s="32"/>
      <c r="AP446" s="126"/>
      <c r="AQ446" s="104"/>
      <c r="AR446" s="32"/>
      <c r="AS446" s="32"/>
      <c r="AT446" s="28"/>
      <c r="AU446" s="104"/>
      <c r="AV446" s="104"/>
      <c r="AW446" s="104"/>
      <c r="AX446" s="104"/>
      <c r="AY446" s="32"/>
      <c r="AZ446" s="104"/>
      <c r="BA446" s="104"/>
      <c r="BB446" s="108"/>
      <c r="BC446" s="108"/>
      <c r="BD446" s="108"/>
      <c r="BE446" s="104"/>
      <c r="BF446" s="104"/>
      <c r="BG446" s="28"/>
      <c r="BH446" s="28"/>
      <c r="BI446" s="28"/>
      <c r="BJ446" s="28"/>
      <c r="BK446" s="28"/>
      <c r="BL446" s="28"/>
      <c r="BM446" s="28"/>
      <c r="BN446" s="28"/>
      <c r="BO446" s="28"/>
      <c r="BP446" s="28"/>
      <c r="BQ446" s="28"/>
      <c r="BR446" s="28"/>
      <c r="BS446" s="28"/>
      <c r="BT446" s="28"/>
      <c r="BU446" s="28"/>
      <c r="BV446" s="28"/>
      <c r="BW446" s="28"/>
      <c r="BX446" s="28"/>
      <c r="BY446" s="28"/>
      <c r="BZ446" s="28"/>
      <c r="CA446" s="28"/>
      <c r="CB446" s="28"/>
      <c r="CC446" s="28"/>
      <c r="CD446" s="28"/>
      <c r="CE446" s="28"/>
      <c r="CF446" s="28"/>
      <c r="CG446" s="28"/>
      <c r="CH446" s="28"/>
      <c r="CI446" s="28"/>
      <c r="CJ446" s="28"/>
      <c r="CK446" s="28"/>
      <c r="CL446" s="28"/>
      <c r="CM446" s="28"/>
      <c r="CN446" s="28"/>
      <c r="CO446" s="28"/>
      <c r="CP446" s="28"/>
      <c r="CQ446" s="28"/>
      <c r="CR446" s="28"/>
      <c r="CS446" s="28"/>
      <c r="CT446" s="28"/>
      <c r="CU446" s="28"/>
      <c r="CV446" s="28"/>
      <c r="CW446" s="28"/>
      <c r="CX446" s="28"/>
      <c r="CY446" s="28"/>
      <c r="CZ446" s="28"/>
      <c r="DA446" s="28"/>
      <c r="DB446" s="28"/>
      <c r="DC446" s="28"/>
      <c r="DD446" s="28"/>
      <c r="DE446" s="28"/>
      <c r="DF446" s="28"/>
      <c r="DG446" s="28"/>
      <c r="DH446" s="28"/>
      <c r="DI446" s="28"/>
      <c r="DJ446" s="28"/>
      <c r="DK446" s="28"/>
      <c r="DL446" s="28"/>
      <c r="DM446" s="28"/>
      <c r="DN446" s="28"/>
      <c r="DO446" s="28"/>
      <c r="DP446" s="28"/>
      <c r="DQ446" s="28"/>
      <c r="DR446" s="28"/>
      <c r="DS446" s="28"/>
      <c r="DT446" s="28"/>
      <c r="DU446" s="28"/>
      <c r="DV446" s="28"/>
      <c r="DW446" s="28"/>
      <c r="DX446" s="28"/>
      <c r="DY446" s="28"/>
      <c r="DZ446" s="28"/>
      <c r="EA446" s="28"/>
      <c r="EB446" s="28"/>
      <c r="EC446" s="28"/>
      <c r="ED446" s="28"/>
      <c r="EE446" s="28"/>
      <c r="EF446" s="28"/>
      <c r="EG446" s="28"/>
      <c r="EH446" s="28"/>
      <c r="EI446" s="28"/>
      <c r="EJ446" s="28"/>
      <c r="EK446" s="28"/>
      <c r="EL446" s="28"/>
      <c r="EM446" s="28"/>
    </row>
    <row r="447" spans="1:143" s="44" customFormat="1">
      <c r="A447" s="136"/>
      <c r="B447" s="103"/>
      <c r="C447" s="103"/>
      <c r="D447" s="103"/>
      <c r="K447" s="48"/>
      <c r="L447" s="48"/>
      <c r="O447" s="45"/>
      <c r="P447" s="45"/>
      <c r="U447" s="41"/>
      <c r="V447" s="41"/>
      <c r="W447" s="54"/>
      <c r="X447" s="54"/>
      <c r="AH447" s="61"/>
      <c r="AL447" s="100"/>
      <c r="AM447" s="32"/>
      <c r="AN447" s="32"/>
      <c r="AO447" s="32"/>
      <c r="AP447" s="126"/>
      <c r="AQ447" s="104"/>
      <c r="AR447" s="32"/>
      <c r="AS447" s="32"/>
      <c r="AT447" s="28"/>
      <c r="AU447" s="104"/>
      <c r="AV447" s="104"/>
      <c r="AW447" s="104"/>
      <c r="AX447" s="104"/>
      <c r="AY447" s="32"/>
      <c r="AZ447" s="104"/>
      <c r="BA447" s="104"/>
      <c r="BB447" s="108"/>
      <c r="BC447" s="108"/>
      <c r="BD447" s="108"/>
      <c r="BE447" s="104"/>
      <c r="BF447" s="104"/>
      <c r="BG447" s="28"/>
      <c r="BH447" s="28"/>
      <c r="BI447" s="28"/>
      <c r="BJ447" s="28"/>
      <c r="BK447" s="28"/>
      <c r="BL447" s="28"/>
      <c r="BM447" s="28"/>
      <c r="BN447" s="28"/>
      <c r="BO447" s="28"/>
      <c r="BP447" s="28"/>
      <c r="BQ447" s="28"/>
      <c r="BR447" s="28"/>
      <c r="BS447" s="28"/>
      <c r="BT447" s="28"/>
      <c r="BU447" s="28"/>
      <c r="BV447" s="28"/>
      <c r="BW447" s="28"/>
      <c r="BX447" s="28"/>
      <c r="BY447" s="28"/>
      <c r="BZ447" s="28"/>
      <c r="CA447" s="28"/>
      <c r="CB447" s="28"/>
      <c r="CC447" s="28"/>
      <c r="CD447" s="28"/>
      <c r="CE447" s="28"/>
      <c r="CF447" s="28"/>
      <c r="CG447" s="28"/>
      <c r="CH447" s="28"/>
      <c r="CI447" s="28"/>
      <c r="CJ447" s="28"/>
      <c r="CK447" s="28"/>
      <c r="CL447" s="28"/>
      <c r="CM447" s="28"/>
      <c r="CN447" s="28"/>
      <c r="CO447" s="28"/>
      <c r="CP447" s="28"/>
      <c r="CQ447" s="28"/>
      <c r="CR447" s="28"/>
      <c r="CS447" s="28"/>
      <c r="CT447" s="28"/>
      <c r="CU447" s="28"/>
      <c r="CV447" s="28"/>
      <c r="CW447" s="28"/>
      <c r="CX447" s="28"/>
      <c r="CY447" s="28"/>
      <c r="CZ447" s="28"/>
      <c r="DA447" s="28"/>
      <c r="DB447" s="28"/>
      <c r="DC447" s="28"/>
      <c r="DD447" s="28"/>
      <c r="DE447" s="28"/>
      <c r="DF447" s="28"/>
      <c r="DG447" s="28"/>
      <c r="DH447" s="28"/>
      <c r="DI447" s="28"/>
      <c r="DJ447" s="28"/>
      <c r="DK447" s="28"/>
      <c r="DL447" s="28"/>
      <c r="DM447" s="28"/>
      <c r="DN447" s="28"/>
      <c r="DO447" s="28"/>
      <c r="DP447" s="28"/>
      <c r="DQ447" s="28"/>
      <c r="DR447" s="28"/>
      <c r="DS447" s="28"/>
      <c r="DT447" s="28"/>
      <c r="DU447" s="28"/>
      <c r="DV447" s="28"/>
      <c r="DW447" s="28"/>
      <c r="DX447" s="28"/>
      <c r="DY447" s="28"/>
      <c r="DZ447" s="28"/>
      <c r="EA447" s="28"/>
      <c r="EB447" s="28"/>
      <c r="EC447" s="28"/>
      <c r="ED447" s="28"/>
      <c r="EE447" s="28"/>
      <c r="EF447" s="28"/>
      <c r="EG447" s="28"/>
      <c r="EH447" s="28"/>
      <c r="EI447" s="28"/>
      <c r="EJ447" s="28"/>
      <c r="EK447" s="28"/>
      <c r="EL447" s="28"/>
      <c r="EM447" s="28"/>
    </row>
    <row r="448" spans="1:143" s="44" customFormat="1">
      <c r="A448" s="136"/>
      <c r="B448" s="103"/>
      <c r="C448" s="103"/>
      <c r="D448" s="103"/>
      <c r="K448" s="48"/>
      <c r="L448" s="48"/>
      <c r="O448" s="45"/>
      <c r="P448" s="45"/>
      <c r="U448" s="41"/>
      <c r="V448" s="41"/>
      <c r="W448" s="54"/>
      <c r="X448" s="54"/>
      <c r="AH448" s="61"/>
      <c r="AL448" s="100"/>
      <c r="AM448" s="32"/>
      <c r="AN448" s="32"/>
      <c r="AO448" s="32"/>
      <c r="AP448" s="126"/>
      <c r="AQ448" s="104"/>
      <c r="AR448" s="32"/>
      <c r="AS448" s="32"/>
      <c r="AT448" s="28"/>
      <c r="AU448" s="104"/>
      <c r="AV448" s="104"/>
      <c r="AW448" s="104"/>
      <c r="AX448" s="104"/>
      <c r="AY448" s="32"/>
      <c r="AZ448" s="104"/>
      <c r="BA448" s="104"/>
      <c r="BB448" s="108"/>
      <c r="BC448" s="108"/>
      <c r="BD448" s="108"/>
      <c r="BE448" s="104"/>
      <c r="BF448" s="104"/>
      <c r="BG448" s="28"/>
      <c r="BH448" s="28"/>
      <c r="BI448" s="28"/>
      <c r="BJ448" s="28"/>
      <c r="BK448" s="28"/>
      <c r="BL448" s="28"/>
      <c r="BM448" s="28"/>
      <c r="BN448" s="28"/>
      <c r="BO448" s="28"/>
      <c r="BP448" s="28"/>
      <c r="BQ448" s="28"/>
      <c r="BR448" s="28"/>
      <c r="BS448" s="28"/>
      <c r="BT448" s="28"/>
      <c r="BU448" s="28"/>
      <c r="BV448" s="28"/>
      <c r="BW448" s="28"/>
      <c r="BX448" s="28"/>
      <c r="BY448" s="28"/>
      <c r="BZ448" s="28"/>
      <c r="CA448" s="28"/>
      <c r="CB448" s="28"/>
      <c r="CC448" s="28"/>
      <c r="CD448" s="28"/>
      <c r="CE448" s="28"/>
      <c r="CF448" s="28"/>
      <c r="CG448" s="28"/>
      <c r="CH448" s="28"/>
      <c r="CI448" s="28"/>
      <c r="CJ448" s="28"/>
      <c r="CK448" s="28"/>
      <c r="CL448" s="28"/>
      <c r="CM448" s="28"/>
      <c r="CN448" s="28"/>
      <c r="CO448" s="28"/>
      <c r="CP448" s="28"/>
      <c r="CQ448" s="28"/>
      <c r="CR448" s="28"/>
      <c r="CS448" s="28"/>
      <c r="CT448" s="28"/>
      <c r="CU448" s="28"/>
      <c r="CV448" s="28"/>
      <c r="CW448" s="28"/>
      <c r="CX448" s="28"/>
      <c r="CY448" s="28"/>
      <c r="CZ448" s="28"/>
      <c r="DA448" s="28"/>
      <c r="DB448" s="28"/>
      <c r="DC448" s="28"/>
      <c r="DD448" s="28"/>
      <c r="DE448" s="28"/>
      <c r="DF448" s="28"/>
      <c r="DG448" s="28"/>
      <c r="DH448" s="28"/>
      <c r="DI448" s="28"/>
      <c r="DJ448" s="28"/>
      <c r="DK448" s="28"/>
      <c r="DL448" s="28"/>
      <c r="DM448" s="28"/>
      <c r="DN448" s="28"/>
      <c r="DO448" s="28"/>
      <c r="DP448" s="28"/>
      <c r="DQ448" s="28"/>
      <c r="DR448" s="28"/>
      <c r="DS448" s="28"/>
      <c r="DT448" s="28"/>
      <c r="DU448" s="28"/>
      <c r="DV448" s="28"/>
      <c r="DW448" s="28"/>
      <c r="DX448" s="28"/>
      <c r="DY448" s="28"/>
      <c r="DZ448" s="28"/>
      <c r="EA448" s="28"/>
      <c r="EB448" s="28"/>
      <c r="EC448" s="28"/>
      <c r="ED448" s="28"/>
      <c r="EE448" s="28"/>
      <c r="EF448" s="28"/>
      <c r="EG448" s="28"/>
      <c r="EH448" s="28"/>
      <c r="EI448" s="28"/>
      <c r="EJ448" s="28"/>
      <c r="EK448" s="28"/>
      <c r="EL448" s="28"/>
      <c r="EM448" s="28"/>
    </row>
    <row r="449" spans="1:143" s="44" customFormat="1">
      <c r="A449" s="136"/>
      <c r="B449" s="103"/>
      <c r="C449" s="103"/>
      <c r="D449" s="103"/>
      <c r="K449" s="48"/>
      <c r="L449" s="48"/>
      <c r="O449" s="45"/>
      <c r="P449" s="45"/>
      <c r="U449" s="41"/>
      <c r="V449" s="41"/>
      <c r="W449" s="54"/>
      <c r="X449" s="54"/>
      <c r="AH449" s="61"/>
      <c r="AL449" s="100"/>
      <c r="AM449" s="32"/>
      <c r="AN449" s="32"/>
      <c r="AO449" s="32"/>
      <c r="AP449" s="126"/>
      <c r="AQ449" s="104"/>
      <c r="AR449" s="32"/>
      <c r="AS449" s="32"/>
      <c r="AT449" s="28"/>
      <c r="AU449" s="104"/>
      <c r="AV449" s="104"/>
      <c r="AW449" s="104"/>
      <c r="AX449" s="104"/>
      <c r="AY449" s="32"/>
      <c r="AZ449" s="104"/>
      <c r="BA449" s="104"/>
      <c r="BB449" s="108"/>
      <c r="BC449" s="108"/>
      <c r="BD449" s="108"/>
      <c r="BE449" s="104"/>
      <c r="BF449" s="104"/>
      <c r="BG449" s="28"/>
      <c r="BH449" s="28"/>
      <c r="BI449" s="28"/>
      <c r="BJ449" s="28"/>
      <c r="BK449" s="28"/>
      <c r="BL449" s="28"/>
      <c r="BM449" s="28"/>
      <c r="BN449" s="28"/>
      <c r="BO449" s="28"/>
      <c r="BP449" s="28"/>
      <c r="BQ449" s="28"/>
      <c r="BR449" s="28"/>
      <c r="BS449" s="28"/>
      <c r="BT449" s="28"/>
      <c r="BU449" s="28"/>
      <c r="BV449" s="28"/>
      <c r="BW449" s="28"/>
      <c r="BX449" s="28"/>
      <c r="BY449" s="28"/>
      <c r="BZ449" s="28"/>
      <c r="CA449" s="28"/>
      <c r="CB449" s="28"/>
      <c r="CC449" s="28"/>
      <c r="CD449" s="28"/>
      <c r="CE449" s="28"/>
      <c r="CF449" s="28"/>
      <c r="CG449" s="28"/>
      <c r="CH449" s="28"/>
      <c r="CI449" s="28"/>
      <c r="CJ449" s="28"/>
      <c r="CK449" s="28"/>
      <c r="CL449" s="28"/>
      <c r="CM449" s="28"/>
      <c r="CN449" s="28"/>
      <c r="CO449" s="28"/>
      <c r="CP449" s="28"/>
      <c r="CQ449" s="28"/>
      <c r="CR449" s="28"/>
      <c r="CS449" s="28"/>
      <c r="CT449" s="28"/>
      <c r="CU449" s="28"/>
      <c r="CV449" s="28"/>
      <c r="CW449" s="28"/>
      <c r="CX449" s="28"/>
      <c r="CY449" s="28"/>
      <c r="CZ449" s="28"/>
      <c r="DA449" s="28"/>
      <c r="DB449" s="28"/>
      <c r="DC449" s="28"/>
      <c r="DD449" s="28"/>
      <c r="DE449" s="28"/>
      <c r="DF449" s="28"/>
      <c r="DG449" s="28"/>
      <c r="DH449" s="28"/>
      <c r="DI449" s="28"/>
      <c r="DJ449" s="28"/>
      <c r="DK449" s="28"/>
      <c r="DL449" s="28"/>
      <c r="DM449" s="28"/>
      <c r="DN449" s="28"/>
      <c r="DO449" s="28"/>
      <c r="DP449" s="28"/>
      <c r="DQ449" s="28"/>
      <c r="DR449" s="28"/>
      <c r="DS449" s="28"/>
      <c r="DT449" s="28"/>
      <c r="DU449" s="28"/>
      <c r="DV449" s="28"/>
      <c r="DW449" s="28"/>
      <c r="DX449" s="28"/>
      <c r="DY449" s="28"/>
      <c r="DZ449" s="28"/>
      <c r="EA449" s="28"/>
      <c r="EB449" s="28"/>
      <c r="EC449" s="28"/>
      <c r="ED449" s="28"/>
      <c r="EE449" s="28"/>
      <c r="EF449" s="28"/>
      <c r="EG449" s="28"/>
      <c r="EH449" s="28"/>
      <c r="EI449" s="28"/>
      <c r="EJ449" s="28"/>
      <c r="EK449" s="28"/>
      <c r="EL449" s="28"/>
      <c r="EM449" s="28"/>
    </row>
    <row r="450" spans="1:143" s="44" customFormat="1">
      <c r="A450" s="136"/>
      <c r="B450" s="103"/>
      <c r="C450" s="103"/>
      <c r="D450" s="103"/>
      <c r="K450" s="48"/>
      <c r="L450" s="48"/>
      <c r="O450" s="45"/>
      <c r="P450" s="45"/>
      <c r="U450" s="41"/>
      <c r="V450" s="41"/>
      <c r="W450" s="54"/>
      <c r="X450" s="54"/>
      <c r="AH450" s="61"/>
      <c r="AL450" s="100"/>
      <c r="AM450" s="32"/>
      <c r="AN450" s="32"/>
      <c r="AO450" s="32"/>
      <c r="AP450" s="126"/>
      <c r="AQ450" s="104"/>
      <c r="AR450" s="32"/>
      <c r="AS450" s="32"/>
      <c r="AT450" s="28"/>
      <c r="AU450" s="104"/>
      <c r="AV450" s="104"/>
      <c r="AW450" s="104"/>
      <c r="AX450" s="104"/>
      <c r="AY450" s="32"/>
      <c r="AZ450" s="104"/>
      <c r="BA450" s="104"/>
      <c r="BB450" s="108"/>
      <c r="BC450" s="108"/>
      <c r="BD450" s="108"/>
      <c r="BE450" s="104"/>
      <c r="BF450" s="104"/>
      <c r="BG450" s="28"/>
      <c r="BH450" s="28"/>
      <c r="BI450" s="28"/>
      <c r="BJ450" s="28"/>
      <c r="BK450" s="28"/>
      <c r="BL450" s="28"/>
      <c r="BM450" s="28"/>
      <c r="BN450" s="28"/>
      <c r="BO450" s="28"/>
      <c r="BP450" s="28"/>
      <c r="BQ450" s="28"/>
      <c r="BR450" s="28"/>
      <c r="BS450" s="28"/>
      <c r="BT450" s="28"/>
      <c r="BU450" s="28"/>
      <c r="BV450" s="28"/>
      <c r="BW450" s="28"/>
      <c r="BX450" s="28"/>
      <c r="BY450" s="28"/>
      <c r="BZ450" s="28"/>
      <c r="CA450" s="28"/>
      <c r="CB450" s="28"/>
      <c r="CC450" s="28"/>
      <c r="CD450" s="28"/>
      <c r="CE450" s="28"/>
      <c r="CF450" s="28"/>
      <c r="CG450" s="28"/>
      <c r="CH450" s="28"/>
      <c r="CI450" s="28"/>
      <c r="CJ450" s="28"/>
      <c r="CK450" s="28"/>
      <c r="CL450" s="28"/>
      <c r="CM450" s="28"/>
      <c r="CN450" s="28"/>
      <c r="CO450" s="28"/>
      <c r="CP450" s="28"/>
      <c r="CQ450" s="28"/>
      <c r="CR450" s="28"/>
      <c r="CS450" s="28"/>
      <c r="CT450" s="28"/>
      <c r="CU450" s="28"/>
      <c r="CV450" s="28"/>
      <c r="CW450" s="28"/>
      <c r="CX450" s="28"/>
      <c r="CY450" s="28"/>
      <c r="CZ450" s="28"/>
      <c r="DA450" s="28"/>
      <c r="DB450" s="28"/>
      <c r="DC450" s="28"/>
      <c r="DD450" s="28"/>
      <c r="DE450" s="28"/>
      <c r="DF450" s="28"/>
      <c r="DG450" s="28"/>
      <c r="DH450" s="28"/>
      <c r="DI450" s="28"/>
      <c r="DJ450" s="28"/>
      <c r="DK450" s="28"/>
      <c r="DL450" s="28"/>
      <c r="DM450" s="28"/>
      <c r="DN450" s="28"/>
      <c r="DO450" s="28"/>
      <c r="DP450" s="28"/>
      <c r="DQ450" s="28"/>
      <c r="DR450" s="28"/>
      <c r="DS450" s="28"/>
      <c r="DT450" s="28"/>
      <c r="DU450" s="28"/>
      <c r="DV450" s="28"/>
      <c r="DW450" s="28"/>
      <c r="DX450" s="28"/>
      <c r="DY450" s="28"/>
      <c r="DZ450" s="28"/>
      <c r="EA450" s="28"/>
      <c r="EB450" s="28"/>
      <c r="EC450" s="28"/>
      <c r="ED450" s="28"/>
      <c r="EE450" s="28"/>
      <c r="EF450" s="28"/>
      <c r="EG450" s="28"/>
      <c r="EH450" s="28"/>
      <c r="EI450" s="28"/>
      <c r="EJ450" s="28"/>
      <c r="EK450" s="28"/>
      <c r="EL450" s="28"/>
      <c r="EM450" s="28"/>
    </row>
    <row r="451" spans="1:143" s="44" customFormat="1">
      <c r="A451" s="136"/>
      <c r="B451" s="103"/>
      <c r="C451" s="103"/>
      <c r="D451" s="103"/>
      <c r="K451" s="48"/>
      <c r="L451" s="48"/>
      <c r="O451" s="45"/>
      <c r="P451" s="45"/>
      <c r="U451" s="41"/>
      <c r="V451" s="41"/>
      <c r="W451" s="54"/>
      <c r="X451" s="54"/>
      <c r="AH451" s="61"/>
      <c r="AL451" s="100"/>
      <c r="AM451" s="32"/>
      <c r="AN451" s="32"/>
      <c r="AO451" s="32"/>
      <c r="AP451" s="126"/>
      <c r="AQ451" s="104"/>
      <c r="AR451" s="32"/>
      <c r="AS451" s="32"/>
      <c r="AT451" s="28"/>
      <c r="AU451" s="104"/>
      <c r="AV451" s="104"/>
      <c r="AW451" s="104"/>
      <c r="AX451" s="104"/>
      <c r="AY451" s="32"/>
      <c r="AZ451" s="104"/>
      <c r="BA451" s="104"/>
      <c r="BB451" s="108"/>
      <c r="BC451" s="108"/>
      <c r="BD451" s="108"/>
      <c r="BE451" s="104"/>
      <c r="BF451" s="104"/>
      <c r="BG451" s="28"/>
      <c r="BH451" s="28"/>
      <c r="BI451" s="28"/>
      <c r="BJ451" s="28"/>
      <c r="BK451" s="28"/>
      <c r="BL451" s="28"/>
      <c r="BM451" s="28"/>
      <c r="BN451" s="28"/>
      <c r="BO451" s="28"/>
      <c r="BP451" s="28"/>
      <c r="BQ451" s="28"/>
      <c r="BR451" s="28"/>
      <c r="BS451" s="28"/>
      <c r="BT451" s="28"/>
      <c r="BU451" s="28"/>
      <c r="BV451" s="28"/>
      <c r="BW451" s="28"/>
      <c r="BX451" s="28"/>
      <c r="BY451" s="28"/>
      <c r="BZ451" s="28"/>
      <c r="CA451" s="28"/>
      <c r="CB451" s="28"/>
      <c r="CC451" s="28"/>
      <c r="CD451" s="28"/>
      <c r="CE451" s="28"/>
      <c r="CF451" s="28"/>
      <c r="CG451" s="28"/>
      <c r="CH451" s="28"/>
      <c r="CI451" s="28"/>
      <c r="CJ451" s="28"/>
      <c r="CK451" s="28"/>
      <c r="CL451" s="28"/>
      <c r="CM451" s="28"/>
      <c r="CN451" s="28"/>
      <c r="CO451" s="28"/>
      <c r="CP451" s="28"/>
      <c r="CQ451" s="28"/>
      <c r="CR451" s="28"/>
      <c r="CS451" s="28"/>
      <c r="CT451" s="28"/>
      <c r="CU451" s="28"/>
      <c r="CV451" s="28"/>
      <c r="CW451" s="28"/>
      <c r="CX451" s="28"/>
      <c r="CY451" s="28"/>
      <c r="CZ451" s="28"/>
      <c r="DA451" s="28"/>
      <c r="DB451" s="28"/>
      <c r="DC451" s="28"/>
      <c r="DD451" s="28"/>
      <c r="DE451" s="28"/>
      <c r="DF451" s="28"/>
      <c r="DG451" s="28"/>
      <c r="DH451" s="28"/>
      <c r="DI451" s="28"/>
      <c r="DJ451" s="28"/>
      <c r="DK451" s="28"/>
      <c r="DL451" s="28"/>
      <c r="DM451" s="28"/>
      <c r="DN451" s="28"/>
      <c r="DO451" s="28"/>
      <c r="DP451" s="28"/>
      <c r="DQ451" s="28"/>
      <c r="DR451" s="28"/>
      <c r="DS451" s="28"/>
      <c r="DT451" s="28"/>
      <c r="DU451" s="28"/>
      <c r="DV451" s="28"/>
      <c r="DW451" s="28"/>
      <c r="DX451" s="28"/>
      <c r="DY451" s="28"/>
      <c r="DZ451" s="28"/>
      <c r="EA451" s="28"/>
      <c r="EB451" s="28"/>
      <c r="EC451" s="28"/>
      <c r="ED451" s="28"/>
      <c r="EE451" s="28"/>
      <c r="EF451" s="28"/>
      <c r="EG451" s="28"/>
      <c r="EH451" s="28"/>
      <c r="EI451" s="28"/>
      <c r="EJ451" s="28"/>
      <c r="EK451" s="28"/>
      <c r="EL451" s="28"/>
      <c r="EM451" s="28"/>
    </row>
    <row r="452" spans="1:143" s="44" customFormat="1">
      <c r="A452" s="136"/>
      <c r="B452" s="103"/>
      <c r="C452" s="103"/>
      <c r="D452" s="103"/>
      <c r="K452" s="48"/>
      <c r="L452" s="48"/>
      <c r="O452" s="45"/>
      <c r="P452" s="45"/>
      <c r="U452" s="41"/>
      <c r="V452" s="41"/>
      <c r="W452" s="54"/>
      <c r="X452" s="54"/>
      <c r="AH452" s="61"/>
      <c r="AL452" s="100"/>
      <c r="AM452" s="32"/>
      <c r="AN452" s="32"/>
      <c r="AO452" s="32"/>
      <c r="AP452" s="126"/>
      <c r="AQ452" s="104"/>
      <c r="AR452" s="32"/>
      <c r="AS452" s="32"/>
      <c r="AT452" s="28"/>
      <c r="AU452" s="104"/>
      <c r="AV452" s="104"/>
      <c r="AW452" s="104"/>
      <c r="AX452" s="104"/>
      <c r="AY452" s="32"/>
      <c r="AZ452" s="104"/>
      <c r="BA452" s="104"/>
      <c r="BB452" s="108"/>
      <c r="BC452" s="108"/>
      <c r="BD452" s="108"/>
      <c r="BE452" s="104"/>
      <c r="BF452" s="104"/>
      <c r="BG452" s="28"/>
      <c r="BH452" s="28"/>
      <c r="BI452" s="28"/>
      <c r="BJ452" s="28"/>
      <c r="BK452" s="28"/>
      <c r="BL452" s="28"/>
      <c r="BM452" s="28"/>
      <c r="BN452" s="28"/>
      <c r="BO452" s="28"/>
      <c r="BP452" s="28"/>
      <c r="BQ452" s="28"/>
      <c r="BR452" s="28"/>
      <c r="BS452" s="28"/>
      <c r="BT452" s="28"/>
      <c r="BU452" s="28"/>
      <c r="BV452" s="28"/>
      <c r="BW452" s="28"/>
      <c r="BX452" s="28"/>
      <c r="BY452" s="28"/>
      <c r="BZ452" s="28"/>
      <c r="CA452" s="28"/>
      <c r="CB452" s="28"/>
      <c r="CC452" s="28"/>
      <c r="CD452" s="28"/>
      <c r="CE452" s="28"/>
      <c r="CF452" s="28"/>
      <c r="CG452" s="28"/>
      <c r="CH452" s="28"/>
      <c r="CI452" s="28"/>
      <c r="CJ452" s="28"/>
      <c r="CK452" s="28"/>
      <c r="CL452" s="28"/>
      <c r="CM452" s="28"/>
      <c r="CN452" s="28"/>
      <c r="CO452" s="28"/>
      <c r="CP452" s="28"/>
      <c r="CQ452" s="28"/>
      <c r="CR452" s="28"/>
      <c r="CS452" s="28"/>
      <c r="CT452" s="28"/>
      <c r="CU452" s="28"/>
      <c r="CV452" s="28"/>
      <c r="CW452" s="28"/>
      <c r="CX452" s="28"/>
      <c r="CY452" s="28"/>
      <c r="CZ452" s="28"/>
      <c r="DA452" s="28"/>
      <c r="DB452" s="28"/>
      <c r="DC452" s="28"/>
      <c r="DD452" s="28"/>
      <c r="DE452" s="28"/>
      <c r="DF452" s="28"/>
      <c r="DG452" s="28"/>
      <c r="DH452" s="28"/>
      <c r="DI452" s="28"/>
      <c r="DJ452" s="28"/>
      <c r="DK452" s="28"/>
      <c r="DL452" s="28"/>
      <c r="DM452" s="28"/>
      <c r="DN452" s="28"/>
      <c r="DO452" s="28"/>
      <c r="DP452" s="28"/>
      <c r="DQ452" s="28"/>
      <c r="DR452" s="28"/>
      <c r="DS452" s="28"/>
      <c r="DT452" s="28"/>
      <c r="DU452" s="28"/>
      <c r="DV452" s="28"/>
      <c r="DW452" s="28"/>
      <c r="DX452" s="28"/>
      <c r="DY452" s="28"/>
      <c r="DZ452" s="28"/>
      <c r="EA452" s="28"/>
      <c r="EB452" s="28"/>
      <c r="EC452" s="28"/>
      <c r="ED452" s="28"/>
      <c r="EE452" s="28"/>
      <c r="EF452" s="28"/>
      <c r="EG452" s="28"/>
      <c r="EH452" s="28"/>
      <c r="EI452" s="28"/>
      <c r="EJ452" s="28"/>
      <c r="EK452" s="28"/>
      <c r="EL452" s="28"/>
      <c r="EM452" s="28"/>
    </row>
    <row r="453" spans="1:143" s="44" customFormat="1">
      <c r="A453" s="136"/>
      <c r="B453" s="103"/>
      <c r="C453" s="103"/>
      <c r="D453" s="103"/>
      <c r="K453" s="48"/>
      <c r="L453" s="48"/>
      <c r="O453" s="45"/>
      <c r="P453" s="45"/>
      <c r="U453" s="41"/>
      <c r="V453" s="41"/>
      <c r="W453" s="54"/>
      <c r="X453" s="54"/>
      <c r="AH453" s="61"/>
      <c r="AL453" s="100"/>
      <c r="AM453" s="32"/>
      <c r="AN453" s="32"/>
      <c r="AO453" s="32"/>
      <c r="AP453" s="126"/>
      <c r="AQ453" s="104"/>
      <c r="AR453" s="32"/>
      <c r="AS453" s="32"/>
      <c r="AT453" s="28"/>
      <c r="AU453" s="104"/>
      <c r="AV453" s="104"/>
      <c r="AW453" s="104"/>
      <c r="AX453" s="104"/>
      <c r="AY453" s="32"/>
      <c r="AZ453" s="104"/>
      <c r="BA453" s="104"/>
      <c r="BB453" s="108"/>
      <c r="BC453" s="108"/>
      <c r="BD453" s="108"/>
      <c r="BE453" s="104"/>
      <c r="BF453" s="104"/>
      <c r="BG453" s="28"/>
      <c r="BH453" s="28"/>
      <c r="BI453" s="28"/>
      <c r="BJ453" s="28"/>
      <c r="BK453" s="28"/>
      <c r="BL453" s="28"/>
      <c r="BM453" s="28"/>
      <c r="BN453" s="28"/>
      <c r="BO453" s="28"/>
      <c r="BP453" s="28"/>
      <c r="BQ453" s="28"/>
      <c r="BR453" s="28"/>
      <c r="BS453" s="28"/>
      <c r="BT453" s="28"/>
      <c r="BU453" s="28"/>
      <c r="BV453" s="28"/>
      <c r="BW453" s="28"/>
      <c r="BX453" s="28"/>
      <c r="BY453" s="28"/>
      <c r="BZ453" s="28"/>
      <c r="CA453" s="28"/>
      <c r="CB453" s="28"/>
      <c r="CC453" s="28"/>
      <c r="CD453" s="28"/>
      <c r="CE453" s="28"/>
      <c r="CF453" s="28"/>
      <c r="CG453" s="28"/>
      <c r="CH453" s="28"/>
      <c r="CI453" s="28"/>
      <c r="CJ453" s="28"/>
      <c r="CK453" s="28"/>
      <c r="CL453" s="28"/>
      <c r="CM453" s="28"/>
      <c r="CN453" s="28"/>
      <c r="CO453" s="28"/>
      <c r="CP453" s="28"/>
      <c r="CQ453" s="28"/>
      <c r="CR453" s="28"/>
      <c r="CS453" s="28"/>
      <c r="CT453" s="28"/>
      <c r="CU453" s="28"/>
      <c r="CV453" s="28"/>
      <c r="CW453" s="28"/>
      <c r="CX453" s="28"/>
      <c r="CY453" s="28"/>
      <c r="CZ453" s="28"/>
      <c r="DA453" s="28"/>
      <c r="DB453" s="28"/>
      <c r="DC453" s="28"/>
      <c r="DD453" s="28"/>
      <c r="DE453" s="28"/>
      <c r="DF453" s="28"/>
      <c r="DG453" s="28"/>
      <c r="DH453" s="28"/>
      <c r="DI453" s="28"/>
      <c r="DJ453" s="28"/>
      <c r="DK453" s="28"/>
      <c r="DL453" s="28"/>
      <c r="DM453" s="28"/>
      <c r="DN453" s="28"/>
      <c r="DO453" s="28"/>
      <c r="DP453" s="28"/>
      <c r="DQ453" s="28"/>
      <c r="DR453" s="28"/>
      <c r="DS453" s="28"/>
      <c r="DT453" s="28"/>
      <c r="DU453" s="28"/>
      <c r="DV453" s="28"/>
      <c r="DW453" s="28"/>
      <c r="DX453" s="28"/>
      <c r="DY453" s="28"/>
      <c r="DZ453" s="28"/>
      <c r="EA453" s="28"/>
      <c r="EB453" s="28"/>
      <c r="EC453" s="28"/>
      <c r="ED453" s="28"/>
      <c r="EE453" s="28"/>
      <c r="EF453" s="28"/>
      <c r="EG453" s="28"/>
      <c r="EH453" s="28"/>
      <c r="EI453" s="28"/>
      <c r="EJ453" s="28"/>
      <c r="EK453" s="28"/>
      <c r="EL453" s="28"/>
      <c r="EM453" s="28"/>
    </row>
    <row r="454" spans="1:143" s="44" customFormat="1">
      <c r="A454" s="136"/>
      <c r="B454" s="103"/>
      <c r="C454" s="103"/>
      <c r="D454" s="103"/>
      <c r="K454" s="48"/>
      <c r="L454" s="48"/>
      <c r="O454" s="45"/>
      <c r="P454" s="45"/>
      <c r="U454" s="41"/>
      <c r="V454" s="41"/>
      <c r="W454" s="54"/>
      <c r="X454" s="54"/>
      <c r="AH454" s="61"/>
      <c r="AL454" s="100"/>
      <c r="AM454" s="32"/>
      <c r="AN454" s="32"/>
      <c r="AO454" s="32"/>
      <c r="AP454" s="126"/>
      <c r="AQ454" s="104"/>
      <c r="AR454" s="32"/>
      <c r="AS454" s="32"/>
      <c r="AT454" s="28"/>
      <c r="AU454" s="104"/>
      <c r="AV454" s="104"/>
      <c r="AW454" s="104"/>
      <c r="AX454" s="104"/>
      <c r="AY454" s="32"/>
      <c r="AZ454" s="104"/>
      <c r="BA454" s="104"/>
      <c r="BB454" s="108"/>
      <c r="BC454" s="108"/>
      <c r="BD454" s="108"/>
      <c r="BE454" s="104"/>
      <c r="BF454" s="104"/>
      <c r="BG454" s="28"/>
      <c r="BH454" s="28"/>
      <c r="BI454" s="28"/>
      <c r="BJ454" s="28"/>
      <c r="BK454" s="28"/>
      <c r="BL454" s="28"/>
      <c r="BM454" s="28"/>
      <c r="BN454" s="28"/>
      <c r="BO454" s="28"/>
      <c r="BP454" s="28"/>
      <c r="BQ454" s="28"/>
      <c r="BR454" s="28"/>
      <c r="BS454" s="28"/>
      <c r="BT454" s="28"/>
      <c r="BU454" s="28"/>
      <c r="BV454" s="28"/>
      <c r="BW454" s="28"/>
      <c r="BX454" s="28"/>
      <c r="BY454" s="28"/>
      <c r="BZ454" s="28"/>
      <c r="CA454" s="28"/>
      <c r="CB454" s="28"/>
      <c r="CC454" s="28"/>
      <c r="CD454" s="28"/>
      <c r="CE454" s="28"/>
      <c r="CF454" s="28"/>
      <c r="CG454" s="28"/>
      <c r="CH454" s="28"/>
      <c r="CI454" s="28"/>
      <c r="CJ454" s="28"/>
      <c r="CK454" s="28"/>
      <c r="CL454" s="28"/>
      <c r="CM454" s="28"/>
      <c r="CN454" s="28"/>
      <c r="CO454" s="28"/>
      <c r="CP454" s="28"/>
      <c r="CQ454" s="28"/>
      <c r="CR454" s="28"/>
      <c r="CS454" s="28"/>
      <c r="CT454" s="28"/>
      <c r="CU454" s="28"/>
      <c r="CV454" s="28"/>
      <c r="CW454" s="28"/>
      <c r="CX454" s="28"/>
      <c r="CY454" s="28"/>
      <c r="CZ454" s="28"/>
      <c r="DA454" s="28"/>
      <c r="DB454" s="28"/>
      <c r="DC454" s="28"/>
      <c r="DD454" s="28"/>
      <c r="DE454" s="28"/>
      <c r="DF454" s="28"/>
      <c r="DG454" s="28"/>
      <c r="DH454" s="28"/>
      <c r="DI454" s="28"/>
      <c r="DJ454" s="28"/>
      <c r="DK454" s="28"/>
      <c r="DL454" s="28"/>
      <c r="DM454" s="28"/>
      <c r="DN454" s="28"/>
      <c r="DO454" s="28"/>
      <c r="DP454" s="28"/>
      <c r="DQ454" s="28"/>
      <c r="DR454" s="28"/>
      <c r="DS454" s="28"/>
      <c r="DT454" s="28"/>
      <c r="DU454" s="28"/>
      <c r="DV454" s="28"/>
      <c r="DW454" s="28"/>
      <c r="DX454" s="28"/>
      <c r="DY454" s="28"/>
      <c r="DZ454" s="28"/>
      <c r="EA454" s="28"/>
      <c r="EB454" s="28"/>
      <c r="EC454" s="28"/>
      <c r="ED454" s="28"/>
      <c r="EE454" s="28"/>
      <c r="EF454" s="28"/>
      <c r="EG454" s="28"/>
      <c r="EH454" s="28"/>
      <c r="EI454" s="28"/>
      <c r="EJ454" s="28"/>
      <c r="EK454" s="28"/>
      <c r="EL454" s="28"/>
      <c r="EM454" s="28"/>
    </row>
    <row r="455" spans="1:143" s="44" customFormat="1">
      <c r="A455" s="136"/>
      <c r="B455" s="103"/>
      <c r="C455" s="103"/>
      <c r="D455" s="103"/>
      <c r="K455" s="48"/>
      <c r="L455" s="48"/>
      <c r="O455" s="45"/>
      <c r="P455" s="45"/>
      <c r="U455" s="41"/>
      <c r="V455" s="41"/>
      <c r="W455" s="54"/>
      <c r="X455" s="54"/>
      <c r="AH455" s="61"/>
      <c r="AL455" s="100"/>
      <c r="AM455" s="32"/>
      <c r="AN455" s="32"/>
      <c r="AO455" s="32"/>
      <c r="AP455" s="126"/>
      <c r="AQ455" s="104"/>
      <c r="AR455" s="32"/>
      <c r="AS455" s="32"/>
      <c r="AT455" s="28"/>
      <c r="AU455" s="104"/>
      <c r="AV455" s="104"/>
      <c r="AW455" s="104"/>
      <c r="AX455" s="104"/>
      <c r="AY455" s="32"/>
      <c r="AZ455" s="104"/>
      <c r="BA455" s="104"/>
      <c r="BB455" s="108"/>
      <c r="BC455" s="108"/>
      <c r="BD455" s="108"/>
      <c r="BE455" s="104"/>
      <c r="BF455" s="104"/>
      <c r="BG455" s="28"/>
      <c r="BH455" s="28"/>
      <c r="BI455" s="28"/>
      <c r="BJ455" s="28"/>
      <c r="BK455" s="28"/>
      <c r="BL455" s="28"/>
      <c r="BM455" s="28"/>
      <c r="BN455" s="28"/>
      <c r="BO455" s="28"/>
      <c r="BP455" s="28"/>
      <c r="BQ455" s="28"/>
      <c r="BR455" s="28"/>
      <c r="BS455" s="28"/>
      <c r="BT455" s="28"/>
      <c r="BU455" s="28"/>
      <c r="BV455" s="28"/>
      <c r="BW455" s="28"/>
      <c r="BX455" s="28"/>
      <c r="BY455" s="28"/>
      <c r="BZ455" s="28"/>
      <c r="CA455" s="28"/>
      <c r="CB455" s="28"/>
      <c r="CC455" s="28"/>
      <c r="CD455" s="28"/>
      <c r="CE455" s="28"/>
      <c r="CF455" s="28"/>
      <c r="CG455" s="28"/>
      <c r="CH455" s="28"/>
      <c r="CI455" s="28"/>
      <c r="CJ455" s="28"/>
      <c r="CK455" s="28"/>
      <c r="CL455" s="28"/>
      <c r="CM455" s="28"/>
      <c r="CN455" s="28"/>
      <c r="CO455" s="28"/>
      <c r="CP455" s="28"/>
      <c r="CQ455" s="28"/>
      <c r="CR455" s="28"/>
      <c r="CS455" s="28"/>
      <c r="CT455" s="28"/>
      <c r="CU455" s="28"/>
      <c r="CV455" s="28"/>
      <c r="CW455" s="28"/>
      <c r="CX455" s="28"/>
      <c r="CY455" s="28"/>
      <c r="CZ455" s="28"/>
      <c r="DA455" s="28"/>
      <c r="DB455" s="28"/>
      <c r="DC455" s="28"/>
      <c r="DD455" s="28"/>
      <c r="DE455" s="28"/>
      <c r="DF455" s="28"/>
      <c r="DG455" s="28"/>
      <c r="DH455" s="28"/>
      <c r="DI455" s="28"/>
      <c r="DJ455" s="28"/>
      <c r="DK455" s="28"/>
      <c r="DL455" s="28"/>
      <c r="DM455" s="28"/>
      <c r="DN455" s="28"/>
      <c r="DO455" s="28"/>
      <c r="DP455" s="28"/>
      <c r="DQ455" s="28"/>
      <c r="DR455" s="28"/>
      <c r="DS455" s="28"/>
      <c r="DT455" s="28"/>
      <c r="DU455" s="28"/>
      <c r="DV455" s="28"/>
      <c r="DW455" s="28"/>
      <c r="DX455" s="28"/>
      <c r="DY455" s="28"/>
      <c r="DZ455" s="28"/>
      <c r="EA455" s="28"/>
      <c r="EB455" s="28"/>
      <c r="EC455" s="28"/>
      <c r="ED455" s="28"/>
      <c r="EE455" s="28"/>
      <c r="EF455" s="28"/>
      <c r="EG455" s="28"/>
      <c r="EH455" s="28"/>
      <c r="EI455" s="28"/>
      <c r="EJ455" s="28"/>
      <c r="EK455" s="28"/>
      <c r="EL455" s="28"/>
      <c r="EM455" s="28"/>
    </row>
    <row r="456" spans="1:143" s="44" customFormat="1">
      <c r="A456" s="136"/>
      <c r="B456" s="103"/>
      <c r="C456" s="103"/>
      <c r="D456" s="103"/>
      <c r="K456" s="48"/>
      <c r="L456" s="48"/>
      <c r="O456" s="45"/>
      <c r="P456" s="45"/>
      <c r="U456" s="41"/>
      <c r="V456" s="41"/>
      <c r="W456" s="54"/>
      <c r="X456" s="54"/>
      <c r="AH456" s="61"/>
      <c r="AL456" s="100"/>
      <c r="AM456" s="32"/>
      <c r="AN456" s="32"/>
      <c r="AO456" s="32"/>
      <c r="AP456" s="126"/>
      <c r="AQ456" s="104"/>
      <c r="AR456" s="32"/>
      <c r="AS456" s="32"/>
      <c r="AT456" s="28"/>
      <c r="AU456" s="104"/>
      <c r="AV456" s="104"/>
      <c r="AW456" s="104"/>
      <c r="AX456" s="104"/>
      <c r="AY456" s="32"/>
      <c r="AZ456" s="104"/>
      <c r="BA456" s="104"/>
      <c r="BB456" s="108"/>
      <c r="BC456" s="108"/>
      <c r="BD456" s="108"/>
      <c r="BE456" s="104"/>
      <c r="BF456" s="104"/>
      <c r="BG456" s="28"/>
      <c r="BH456" s="28"/>
      <c r="BI456" s="28"/>
      <c r="BJ456" s="28"/>
      <c r="BK456" s="28"/>
      <c r="BL456" s="28"/>
      <c r="BM456" s="28"/>
      <c r="BN456" s="28"/>
      <c r="BO456" s="28"/>
      <c r="BP456" s="28"/>
      <c r="BQ456" s="28"/>
      <c r="BR456" s="28"/>
      <c r="BS456" s="28"/>
      <c r="BT456" s="28"/>
      <c r="BU456" s="28"/>
      <c r="BV456" s="28"/>
      <c r="BW456" s="28"/>
      <c r="BX456" s="28"/>
      <c r="BY456" s="28"/>
      <c r="BZ456" s="28"/>
      <c r="CA456" s="28"/>
      <c r="CB456" s="28"/>
      <c r="CC456" s="28"/>
      <c r="CD456" s="28"/>
      <c r="CE456" s="28"/>
      <c r="CF456" s="28"/>
      <c r="CG456" s="28"/>
      <c r="CH456" s="28"/>
      <c r="CI456" s="28"/>
      <c r="CJ456" s="28"/>
      <c r="CK456" s="28"/>
      <c r="CL456" s="28"/>
      <c r="CM456" s="28"/>
      <c r="CN456" s="28"/>
      <c r="CO456" s="28"/>
      <c r="CP456" s="28"/>
      <c r="CQ456" s="28"/>
      <c r="CR456" s="28"/>
      <c r="CS456" s="28"/>
      <c r="CT456" s="28"/>
      <c r="CU456" s="28"/>
      <c r="CV456" s="28"/>
      <c r="CW456" s="28"/>
      <c r="CX456" s="28"/>
      <c r="CY456" s="28"/>
      <c r="CZ456" s="28"/>
      <c r="DA456" s="28"/>
      <c r="DB456" s="28"/>
      <c r="DC456" s="28"/>
      <c r="DD456" s="28"/>
      <c r="DE456" s="28"/>
      <c r="DF456" s="28"/>
      <c r="DG456" s="28"/>
      <c r="DH456" s="28"/>
      <c r="DI456" s="28"/>
      <c r="DJ456" s="28"/>
      <c r="DK456" s="28"/>
      <c r="DL456" s="28"/>
      <c r="DM456" s="28"/>
      <c r="DN456" s="28"/>
      <c r="DO456" s="28"/>
      <c r="DP456" s="28"/>
      <c r="DQ456" s="28"/>
      <c r="DR456" s="28"/>
      <c r="DS456" s="28"/>
      <c r="DT456" s="28"/>
      <c r="DU456" s="28"/>
      <c r="DV456" s="28"/>
      <c r="DW456" s="28"/>
      <c r="DX456" s="28"/>
      <c r="DY456" s="28"/>
      <c r="DZ456" s="28"/>
      <c r="EA456" s="28"/>
      <c r="EB456" s="28"/>
      <c r="EC456" s="28"/>
      <c r="ED456" s="28"/>
      <c r="EE456" s="28"/>
      <c r="EF456" s="28"/>
      <c r="EG456" s="28"/>
      <c r="EH456" s="28"/>
      <c r="EI456" s="28"/>
      <c r="EJ456" s="28"/>
      <c r="EK456" s="28"/>
      <c r="EL456" s="28"/>
      <c r="EM456" s="28"/>
    </row>
    <row r="457" spans="1:143" s="44" customFormat="1">
      <c r="A457" s="136"/>
      <c r="B457" s="103"/>
      <c r="C457" s="103"/>
      <c r="D457" s="103"/>
      <c r="K457" s="48"/>
      <c r="L457" s="48"/>
      <c r="O457" s="45"/>
      <c r="P457" s="45"/>
      <c r="U457" s="41"/>
      <c r="V457" s="41"/>
      <c r="W457" s="54"/>
      <c r="X457" s="54"/>
      <c r="AH457" s="61"/>
      <c r="AL457" s="100"/>
      <c r="AM457" s="32"/>
      <c r="AN457" s="32"/>
      <c r="AO457" s="32"/>
      <c r="AP457" s="126"/>
      <c r="AQ457" s="104"/>
      <c r="AR457" s="32"/>
      <c r="AS457" s="32"/>
      <c r="AT457" s="28"/>
      <c r="AU457" s="104"/>
      <c r="AV457" s="104"/>
      <c r="AW457" s="104"/>
      <c r="AX457" s="104"/>
      <c r="AY457" s="32"/>
      <c r="AZ457" s="104"/>
      <c r="BA457" s="104"/>
      <c r="BB457" s="108"/>
      <c r="BC457" s="108"/>
      <c r="BD457" s="108"/>
      <c r="BE457" s="104"/>
      <c r="BF457" s="104"/>
      <c r="BG457" s="28"/>
      <c r="BH457" s="28"/>
      <c r="BI457" s="28"/>
      <c r="BJ457" s="28"/>
      <c r="BK457" s="28"/>
      <c r="BL457" s="28"/>
      <c r="BM457" s="28"/>
      <c r="BN457" s="28"/>
      <c r="BO457" s="28"/>
      <c r="BP457" s="28"/>
      <c r="BQ457" s="28"/>
      <c r="BR457" s="28"/>
      <c r="BS457" s="28"/>
      <c r="BT457" s="28"/>
      <c r="BU457" s="28"/>
      <c r="BV457" s="28"/>
      <c r="BW457" s="28"/>
      <c r="BX457" s="28"/>
      <c r="BY457" s="28"/>
      <c r="BZ457" s="28"/>
      <c r="CA457" s="28"/>
      <c r="CB457" s="28"/>
      <c r="CC457" s="28"/>
      <c r="CD457" s="28"/>
      <c r="CE457" s="28"/>
      <c r="CF457" s="28"/>
      <c r="CG457" s="28"/>
      <c r="CH457" s="28"/>
      <c r="CI457" s="28"/>
      <c r="CJ457" s="28"/>
      <c r="CK457" s="28"/>
      <c r="CL457" s="28"/>
      <c r="CM457" s="28"/>
      <c r="CN457" s="28"/>
      <c r="CO457" s="28"/>
      <c r="CP457" s="28"/>
      <c r="CQ457" s="28"/>
      <c r="CR457" s="28"/>
      <c r="CS457" s="28"/>
      <c r="CT457" s="28"/>
      <c r="CU457" s="28"/>
      <c r="CV457" s="28"/>
      <c r="CW457" s="28"/>
      <c r="CX457" s="28"/>
      <c r="CY457" s="28"/>
      <c r="CZ457" s="28"/>
      <c r="DA457" s="28"/>
      <c r="DB457" s="28"/>
      <c r="DC457" s="28"/>
      <c r="DD457" s="28"/>
      <c r="DE457" s="28"/>
      <c r="DF457" s="28"/>
      <c r="DG457" s="28"/>
      <c r="DH457" s="28"/>
      <c r="DI457" s="28"/>
      <c r="DJ457" s="28"/>
      <c r="DK457" s="28"/>
      <c r="DL457" s="28"/>
      <c r="DM457" s="28"/>
      <c r="DN457" s="28"/>
      <c r="DO457" s="28"/>
      <c r="DP457" s="28"/>
      <c r="DQ457" s="28"/>
      <c r="DR457" s="28"/>
      <c r="DS457" s="28"/>
      <c r="DT457" s="28"/>
      <c r="DU457" s="28"/>
      <c r="DV457" s="28"/>
      <c r="DW457" s="28"/>
      <c r="DX457" s="28"/>
      <c r="DY457" s="28"/>
      <c r="DZ457" s="28"/>
      <c r="EA457" s="28"/>
      <c r="EB457" s="28"/>
      <c r="EC457" s="28"/>
      <c r="ED457" s="28"/>
      <c r="EE457" s="28"/>
      <c r="EF457" s="28"/>
      <c r="EG457" s="28"/>
      <c r="EH457" s="28"/>
      <c r="EI457" s="28"/>
      <c r="EJ457" s="28"/>
      <c r="EK457" s="28"/>
      <c r="EL457" s="28"/>
      <c r="EM457" s="28"/>
    </row>
    <row r="458" spans="1:143" s="44" customFormat="1">
      <c r="A458" s="136"/>
      <c r="B458" s="103"/>
      <c r="C458" s="103"/>
      <c r="D458" s="103"/>
      <c r="K458" s="48"/>
      <c r="L458" s="48"/>
      <c r="O458" s="45"/>
      <c r="P458" s="45"/>
      <c r="U458" s="41"/>
      <c r="V458" s="41"/>
      <c r="W458" s="54"/>
      <c r="X458" s="54"/>
      <c r="AH458" s="61"/>
      <c r="AL458" s="100"/>
      <c r="AM458" s="32"/>
      <c r="AN458" s="32"/>
      <c r="AO458" s="32"/>
      <c r="AP458" s="126"/>
      <c r="AQ458" s="104"/>
      <c r="AR458" s="32"/>
      <c r="AS458" s="32"/>
      <c r="AT458" s="28"/>
      <c r="AU458" s="104"/>
      <c r="AV458" s="104"/>
      <c r="AW458" s="104"/>
      <c r="AX458" s="104"/>
      <c r="AY458" s="32"/>
      <c r="AZ458" s="104"/>
      <c r="BA458" s="104"/>
      <c r="BB458" s="108"/>
      <c r="BC458" s="108"/>
      <c r="BD458" s="108"/>
      <c r="BE458" s="104"/>
      <c r="BF458" s="104"/>
      <c r="BG458" s="28"/>
      <c r="BH458" s="28"/>
      <c r="BI458" s="28"/>
      <c r="BJ458" s="28"/>
      <c r="BK458" s="28"/>
      <c r="BL458" s="28"/>
      <c r="BM458" s="28"/>
      <c r="BN458" s="28"/>
      <c r="BO458" s="28"/>
      <c r="BP458" s="28"/>
      <c r="BQ458" s="28"/>
      <c r="BR458" s="28"/>
      <c r="BS458" s="28"/>
      <c r="BT458" s="28"/>
      <c r="BU458" s="28"/>
      <c r="BV458" s="28"/>
      <c r="BW458" s="28"/>
      <c r="BX458" s="28"/>
      <c r="BY458" s="28"/>
      <c r="BZ458" s="28"/>
      <c r="CA458" s="28"/>
      <c r="CB458" s="28"/>
      <c r="CC458" s="28"/>
      <c r="CD458" s="28"/>
      <c r="CE458" s="28"/>
      <c r="CF458" s="28"/>
      <c r="CG458" s="28"/>
      <c r="CH458" s="28"/>
      <c r="CI458" s="28"/>
      <c r="CJ458" s="28"/>
      <c r="CK458" s="28"/>
      <c r="CL458" s="28"/>
      <c r="CM458" s="28"/>
      <c r="CN458" s="28"/>
      <c r="CO458" s="28"/>
      <c r="CP458" s="28"/>
      <c r="CQ458" s="28"/>
      <c r="CR458" s="28"/>
      <c r="CS458" s="28"/>
      <c r="CT458" s="28"/>
      <c r="CU458" s="28"/>
      <c r="CV458" s="28"/>
      <c r="CW458" s="28"/>
      <c r="CX458" s="28"/>
      <c r="CY458" s="28"/>
      <c r="CZ458" s="28"/>
      <c r="DA458" s="28"/>
      <c r="DB458" s="28"/>
      <c r="DC458" s="28"/>
      <c r="DD458" s="28"/>
      <c r="DE458" s="28"/>
      <c r="DF458" s="28"/>
      <c r="DG458" s="28"/>
      <c r="DH458" s="28"/>
      <c r="DI458" s="28"/>
      <c r="DJ458" s="28"/>
      <c r="DK458" s="28"/>
      <c r="DL458" s="28"/>
      <c r="DM458" s="28"/>
      <c r="DN458" s="28"/>
      <c r="DO458" s="28"/>
      <c r="DP458" s="28"/>
      <c r="DQ458" s="28"/>
      <c r="DR458" s="28"/>
      <c r="DS458" s="28"/>
      <c r="DT458" s="28"/>
      <c r="DU458" s="28"/>
      <c r="DV458" s="28"/>
      <c r="DW458" s="28"/>
      <c r="DX458" s="28"/>
      <c r="DY458" s="28"/>
      <c r="DZ458" s="28"/>
      <c r="EA458" s="28"/>
      <c r="EB458" s="28"/>
      <c r="EC458" s="28"/>
      <c r="ED458" s="28"/>
      <c r="EE458" s="28"/>
      <c r="EF458" s="28"/>
      <c r="EG458" s="28"/>
      <c r="EH458" s="28"/>
      <c r="EI458" s="28"/>
      <c r="EJ458" s="28"/>
      <c r="EK458" s="28"/>
      <c r="EL458" s="28"/>
      <c r="EM458" s="28"/>
    </row>
    <row r="459" spans="1:143" s="44" customFormat="1">
      <c r="A459" s="136"/>
      <c r="B459" s="103"/>
      <c r="C459" s="103"/>
      <c r="D459" s="103"/>
      <c r="K459" s="48"/>
      <c r="L459" s="48"/>
      <c r="O459" s="45"/>
      <c r="P459" s="45"/>
      <c r="U459" s="41"/>
      <c r="V459" s="41"/>
      <c r="W459" s="54"/>
      <c r="X459" s="54"/>
      <c r="AH459" s="61"/>
      <c r="AL459" s="100"/>
      <c r="AM459" s="32"/>
      <c r="AN459" s="32"/>
      <c r="AO459" s="32"/>
      <c r="AP459" s="126"/>
      <c r="AQ459" s="104"/>
      <c r="AR459" s="32"/>
      <c r="AS459" s="32"/>
      <c r="AT459" s="28"/>
      <c r="AU459" s="104"/>
      <c r="AV459" s="104"/>
      <c r="AW459" s="104"/>
      <c r="AX459" s="104"/>
      <c r="AY459" s="32"/>
      <c r="AZ459" s="104"/>
      <c r="BA459" s="104"/>
      <c r="BB459" s="108"/>
      <c r="BC459" s="108"/>
      <c r="BD459" s="108"/>
      <c r="BE459" s="104"/>
      <c r="BF459" s="104"/>
      <c r="BG459" s="28"/>
      <c r="BH459" s="28"/>
      <c r="BI459" s="28"/>
      <c r="BJ459" s="28"/>
      <c r="BK459" s="28"/>
      <c r="BL459" s="28"/>
      <c r="BM459" s="28"/>
      <c r="BN459" s="28"/>
      <c r="BO459" s="28"/>
      <c r="BP459" s="28"/>
      <c r="BQ459" s="28"/>
      <c r="BR459" s="28"/>
      <c r="BS459" s="28"/>
      <c r="BT459" s="28"/>
      <c r="BU459" s="28"/>
      <c r="BV459" s="28"/>
      <c r="BW459" s="28"/>
      <c r="BX459" s="28"/>
      <c r="BY459" s="28"/>
      <c r="BZ459" s="28"/>
      <c r="CA459" s="28"/>
      <c r="CB459" s="28"/>
      <c r="CC459" s="28"/>
      <c r="CD459" s="28"/>
      <c r="CE459" s="28"/>
      <c r="CF459" s="28"/>
      <c r="CG459" s="28"/>
      <c r="CH459" s="28"/>
      <c r="CI459" s="28"/>
      <c r="CJ459" s="28"/>
      <c r="CK459" s="28"/>
      <c r="CL459" s="28"/>
      <c r="CM459" s="28"/>
      <c r="CN459" s="28"/>
      <c r="CO459" s="28"/>
      <c r="CP459" s="28"/>
      <c r="CQ459" s="28"/>
      <c r="CR459" s="28"/>
      <c r="CS459" s="28"/>
      <c r="CT459" s="28"/>
      <c r="CU459" s="28"/>
      <c r="CV459" s="28"/>
      <c r="CW459" s="28"/>
      <c r="CX459" s="28"/>
      <c r="CY459" s="28"/>
      <c r="CZ459" s="28"/>
      <c r="DA459" s="28"/>
      <c r="DB459" s="28"/>
      <c r="DC459" s="28"/>
      <c r="DD459" s="28"/>
      <c r="DE459" s="28"/>
      <c r="DF459" s="28"/>
      <c r="DG459" s="28"/>
      <c r="DH459" s="28"/>
      <c r="DI459" s="28"/>
      <c r="DJ459" s="28"/>
      <c r="DK459" s="28"/>
      <c r="DL459" s="28"/>
      <c r="DM459" s="28"/>
      <c r="DN459" s="28"/>
      <c r="DO459" s="28"/>
      <c r="DP459" s="28"/>
      <c r="DQ459" s="28"/>
      <c r="DR459" s="28"/>
      <c r="DS459" s="28"/>
      <c r="DT459" s="28"/>
      <c r="DU459" s="28"/>
      <c r="DV459" s="28"/>
      <c r="DW459" s="28"/>
      <c r="DX459" s="28"/>
      <c r="DY459" s="28"/>
      <c r="DZ459" s="28"/>
      <c r="EA459" s="28"/>
      <c r="EB459" s="28"/>
      <c r="EC459" s="28"/>
      <c r="ED459" s="28"/>
      <c r="EE459" s="28"/>
      <c r="EF459" s="28"/>
      <c r="EG459" s="28"/>
      <c r="EH459" s="28"/>
      <c r="EI459" s="28"/>
      <c r="EJ459" s="28"/>
      <c r="EK459" s="28"/>
      <c r="EL459" s="28"/>
      <c r="EM459" s="28"/>
    </row>
    <row r="460" spans="1:143" s="44" customFormat="1">
      <c r="A460" s="136"/>
      <c r="B460" s="103"/>
      <c r="C460" s="103"/>
      <c r="D460" s="103"/>
      <c r="K460" s="48"/>
      <c r="L460" s="48"/>
      <c r="O460" s="45"/>
      <c r="P460" s="45"/>
      <c r="U460" s="41"/>
      <c r="V460" s="41"/>
      <c r="W460" s="54"/>
      <c r="X460" s="54"/>
      <c r="AH460" s="61"/>
      <c r="AL460" s="100"/>
      <c r="AM460" s="32"/>
      <c r="AN460" s="32"/>
      <c r="AO460" s="32"/>
      <c r="AP460" s="126"/>
      <c r="AQ460" s="104"/>
      <c r="AR460" s="32"/>
      <c r="AS460" s="32"/>
      <c r="AT460" s="28"/>
      <c r="AU460" s="104"/>
      <c r="AV460" s="104"/>
      <c r="AW460" s="104"/>
      <c r="AX460" s="104"/>
      <c r="AY460" s="32"/>
      <c r="AZ460" s="104"/>
      <c r="BA460" s="104"/>
      <c r="BB460" s="108"/>
      <c r="BC460" s="108"/>
      <c r="BD460" s="108"/>
      <c r="BE460" s="104"/>
      <c r="BF460" s="104"/>
      <c r="BG460" s="28"/>
      <c r="BH460" s="28"/>
      <c r="BI460" s="28"/>
      <c r="BJ460" s="28"/>
      <c r="BK460" s="28"/>
      <c r="BL460" s="28"/>
      <c r="BM460" s="28"/>
      <c r="BN460" s="28"/>
      <c r="BO460" s="28"/>
      <c r="BP460" s="28"/>
      <c r="BQ460" s="28"/>
      <c r="BR460" s="28"/>
      <c r="BS460" s="28"/>
      <c r="BT460" s="28"/>
      <c r="BU460" s="28"/>
      <c r="BV460" s="28"/>
      <c r="BW460" s="28"/>
      <c r="BX460" s="28"/>
      <c r="BY460" s="28"/>
      <c r="BZ460" s="28"/>
      <c r="CA460" s="28"/>
      <c r="CB460" s="28"/>
      <c r="CC460" s="28"/>
      <c r="CD460" s="28"/>
      <c r="CE460" s="28"/>
      <c r="CF460" s="28"/>
      <c r="CG460" s="28"/>
      <c r="CH460" s="28"/>
      <c r="CI460" s="28"/>
      <c r="CJ460" s="28"/>
      <c r="CK460" s="28"/>
      <c r="CL460" s="28"/>
      <c r="CM460" s="28"/>
      <c r="CN460" s="28"/>
      <c r="CO460" s="28"/>
      <c r="CP460" s="28"/>
      <c r="CQ460" s="28"/>
      <c r="CR460" s="28"/>
      <c r="CS460" s="28"/>
      <c r="CT460" s="28"/>
      <c r="CU460" s="28"/>
      <c r="CV460" s="28"/>
      <c r="CW460" s="28"/>
      <c r="CX460" s="28"/>
      <c r="CY460" s="28"/>
      <c r="CZ460" s="28"/>
      <c r="DA460" s="28"/>
      <c r="DB460" s="28"/>
      <c r="DC460" s="28"/>
      <c r="DD460" s="28"/>
      <c r="DE460" s="28"/>
      <c r="DF460" s="28"/>
      <c r="DG460" s="28"/>
      <c r="DH460" s="28"/>
      <c r="DI460" s="28"/>
      <c r="DJ460" s="28"/>
      <c r="DK460" s="28"/>
      <c r="DL460" s="28"/>
      <c r="DM460" s="28"/>
      <c r="DN460" s="28"/>
      <c r="DO460" s="28"/>
      <c r="DP460" s="28"/>
      <c r="DQ460" s="28"/>
      <c r="DR460" s="28"/>
      <c r="DS460" s="28"/>
      <c r="DT460" s="28"/>
      <c r="DU460" s="28"/>
      <c r="DV460" s="28"/>
      <c r="DW460" s="28"/>
      <c r="DX460" s="28"/>
      <c r="DY460" s="28"/>
      <c r="DZ460" s="28"/>
      <c r="EA460" s="28"/>
      <c r="EB460" s="28"/>
      <c r="EC460" s="28"/>
      <c r="ED460" s="28"/>
      <c r="EE460" s="28"/>
      <c r="EF460" s="28"/>
      <c r="EG460" s="28"/>
      <c r="EH460" s="28"/>
      <c r="EI460" s="28"/>
      <c r="EJ460" s="28"/>
      <c r="EK460" s="28"/>
      <c r="EL460" s="28"/>
      <c r="EM460" s="28"/>
    </row>
    <row r="461" spans="1:143" s="44" customFormat="1">
      <c r="A461" s="136"/>
      <c r="B461" s="103"/>
      <c r="C461" s="103"/>
      <c r="D461" s="103"/>
      <c r="K461" s="48"/>
      <c r="L461" s="48"/>
      <c r="O461" s="45"/>
      <c r="P461" s="45"/>
      <c r="U461" s="41"/>
      <c r="V461" s="41"/>
      <c r="W461" s="54"/>
      <c r="X461" s="54"/>
      <c r="AH461" s="61"/>
      <c r="AL461" s="100"/>
      <c r="AM461" s="32"/>
      <c r="AN461" s="32"/>
      <c r="AO461" s="32"/>
      <c r="AP461" s="126"/>
      <c r="AQ461" s="104"/>
      <c r="AR461" s="32"/>
      <c r="AS461" s="32"/>
      <c r="AT461" s="28"/>
      <c r="AU461" s="104"/>
      <c r="AV461" s="104"/>
      <c r="AW461" s="104"/>
      <c r="AX461" s="104"/>
      <c r="AY461" s="32"/>
      <c r="AZ461" s="104"/>
      <c r="BA461" s="104"/>
      <c r="BB461" s="108"/>
      <c r="BC461" s="108"/>
      <c r="BD461" s="108"/>
      <c r="BE461" s="104"/>
      <c r="BF461" s="104"/>
      <c r="BG461" s="28"/>
      <c r="BH461" s="28"/>
      <c r="BI461" s="28"/>
      <c r="BJ461" s="28"/>
      <c r="BK461" s="28"/>
      <c r="BL461" s="28"/>
      <c r="BM461" s="28"/>
      <c r="BN461" s="28"/>
      <c r="BO461" s="28"/>
      <c r="BP461" s="28"/>
      <c r="BQ461" s="28"/>
      <c r="BR461" s="28"/>
      <c r="BS461" s="28"/>
      <c r="BT461" s="28"/>
      <c r="BU461" s="28"/>
      <c r="BV461" s="28"/>
      <c r="BW461" s="28"/>
      <c r="BX461" s="28"/>
      <c r="BY461" s="28"/>
      <c r="BZ461" s="28"/>
      <c r="CA461" s="28"/>
      <c r="CB461" s="28"/>
      <c r="CC461" s="28"/>
      <c r="CD461" s="28"/>
      <c r="CE461" s="28"/>
      <c r="CF461" s="28"/>
      <c r="CG461" s="28"/>
      <c r="CH461" s="28"/>
      <c r="CI461" s="28"/>
      <c r="CJ461" s="28"/>
      <c r="CK461" s="28"/>
      <c r="CL461" s="28"/>
      <c r="CM461" s="28"/>
      <c r="CN461" s="28"/>
      <c r="CO461" s="28"/>
      <c r="CP461" s="28"/>
      <c r="CQ461" s="28"/>
      <c r="CR461" s="28"/>
      <c r="CS461" s="28"/>
      <c r="CT461" s="28"/>
      <c r="CU461" s="28"/>
      <c r="CV461" s="28"/>
      <c r="CW461" s="28"/>
      <c r="CX461" s="28"/>
      <c r="CY461" s="28"/>
      <c r="CZ461" s="28"/>
      <c r="DA461" s="28"/>
      <c r="DB461" s="28"/>
      <c r="DC461" s="28"/>
      <c r="DD461" s="28"/>
      <c r="DE461" s="28"/>
      <c r="DF461" s="28"/>
      <c r="DG461" s="28"/>
      <c r="DH461" s="28"/>
      <c r="DI461" s="28"/>
      <c r="DJ461" s="28"/>
      <c r="DK461" s="28"/>
      <c r="DL461" s="28"/>
      <c r="DM461" s="28"/>
      <c r="DN461" s="28"/>
      <c r="DO461" s="28"/>
      <c r="DP461" s="28"/>
      <c r="DQ461" s="28"/>
      <c r="DR461" s="28"/>
      <c r="DS461" s="28"/>
      <c r="DT461" s="28"/>
      <c r="DU461" s="28"/>
      <c r="DV461" s="28"/>
      <c r="DW461" s="28"/>
      <c r="DX461" s="28"/>
      <c r="DY461" s="28"/>
      <c r="DZ461" s="28"/>
      <c r="EA461" s="28"/>
      <c r="EB461" s="28"/>
      <c r="EC461" s="28"/>
      <c r="ED461" s="28"/>
      <c r="EE461" s="28"/>
      <c r="EF461" s="28"/>
      <c r="EG461" s="28"/>
      <c r="EH461" s="28"/>
      <c r="EI461" s="28"/>
      <c r="EJ461" s="28"/>
      <c r="EK461" s="28"/>
      <c r="EL461" s="28"/>
      <c r="EM461" s="28"/>
    </row>
    <row r="462" spans="1:143" s="44" customFormat="1">
      <c r="A462" s="136"/>
      <c r="B462" s="103"/>
      <c r="C462" s="103"/>
      <c r="D462" s="103"/>
      <c r="K462" s="48"/>
      <c r="L462" s="48"/>
      <c r="O462" s="45"/>
      <c r="P462" s="45"/>
      <c r="U462" s="41"/>
      <c r="V462" s="41"/>
      <c r="W462" s="54"/>
      <c r="X462" s="54"/>
      <c r="AH462" s="61"/>
      <c r="AL462" s="100"/>
      <c r="AM462" s="32"/>
      <c r="AN462" s="32"/>
      <c r="AO462" s="32"/>
      <c r="AP462" s="126"/>
      <c r="AQ462" s="104"/>
      <c r="AR462" s="32"/>
      <c r="AS462" s="32"/>
      <c r="AT462" s="28"/>
      <c r="AU462" s="104"/>
      <c r="AV462" s="104"/>
      <c r="AW462" s="104"/>
      <c r="AX462" s="104"/>
      <c r="AY462" s="32"/>
      <c r="AZ462" s="104"/>
      <c r="BA462" s="104"/>
      <c r="BB462" s="108"/>
      <c r="BC462" s="108"/>
      <c r="BD462" s="108"/>
      <c r="BE462" s="104"/>
      <c r="BF462" s="104"/>
      <c r="BG462" s="28"/>
      <c r="BH462" s="28"/>
      <c r="BI462" s="28"/>
      <c r="BJ462" s="28"/>
      <c r="BK462" s="28"/>
      <c r="BL462" s="28"/>
      <c r="BM462" s="28"/>
      <c r="BN462" s="28"/>
      <c r="BO462" s="28"/>
      <c r="BP462" s="28"/>
      <c r="BQ462" s="28"/>
      <c r="BR462" s="28"/>
      <c r="BS462" s="28"/>
      <c r="BT462" s="28"/>
      <c r="BU462" s="28"/>
      <c r="BV462" s="28"/>
      <c r="BW462" s="28"/>
      <c r="BX462" s="28"/>
      <c r="BY462" s="28"/>
      <c r="BZ462" s="28"/>
      <c r="CA462" s="28"/>
      <c r="CB462" s="28"/>
      <c r="CC462" s="28"/>
      <c r="CD462" s="28"/>
      <c r="CE462" s="28"/>
      <c r="CF462" s="28"/>
      <c r="CG462" s="28"/>
      <c r="CH462" s="28"/>
      <c r="CI462" s="28"/>
      <c r="CJ462" s="28"/>
      <c r="CK462" s="28"/>
      <c r="CL462" s="28"/>
      <c r="CM462" s="28"/>
      <c r="CN462" s="28"/>
      <c r="CO462" s="28"/>
      <c r="CP462" s="28"/>
      <c r="CQ462" s="28"/>
      <c r="CR462" s="28"/>
      <c r="CS462" s="28"/>
      <c r="CT462" s="28"/>
      <c r="CU462" s="28"/>
      <c r="CV462" s="28"/>
      <c r="CW462" s="28"/>
      <c r="CX462" s="28"/>
      <c r="CY462" s="28"/>
      <c r="CZ462" s="28"/>
      <c r="DA462" s="28"/>
      <c r="DB462" s="28"/>
      <c r="DC462" s="28"/>
      <c r="DD462" s="28"/>
      <c r="DE462" s="28"/>
      <c r="DF462" s="28"/>
      <c r="DG462" s="28"/>
      <c r="DH462" s="28"/>
      <c r="DI462" s="28"/>
      <c r="DJ462" s="28"/>
      <c r="DK462" s="28"/>
      <c r="DL462" s="28"/>
      <c r="DM462" s="28"/>
      <c r="DN462" s="28"/>
      <c r="DO462" s="28"/>
      <c r="DP462" s="28"/>
      <c r="DQ462" s="28"/>
      <c r="DR462" s="28"/>
      <c r="DS462" s="28"/>
      <c r="DT462" s="28"/>
      <c r="DU462" s="28"/>
      <c r="DV462" s="28"/>
      <c r="DW462" s="28"/>
      <c r="DX462" s="28"/>
      <c r="DY462" s="28"/>
      <c r="DZ462" s="28"/>
      <c r="EA462" s="28"/>
      <c r="EB462" s="28"/>
      <c r="EC462" s="28"/>
      <c r="ED462" s="28"/>
      <c r="EE462" s="28"/>
      <c r="EF462" s="28"/>
      <c r="EG462" s="28"/>
      <c r="EH462" s="28"/>
      <c r="EI462" s="28"/>
      <c r="EJ462" s="28"/>
      <c r="EK462" s="28"/>
      <c r="EL462" s="28"/>
      <c r="EM462" s="28"/>
    </row>
    <row r="463" spans="1:143" s="44" customFormat="1">
      <c r="A463" s="136"/>
      <c r="B463" s="103"/>
      <c r="C463" s="103"/>
      <c r="D463" s="103"/>
      <c r="K463" s="48"/>
      <c r="L463" s="48"/>
      <c r="O463" s="45"/>
      <c r="P463" s="45"/>
      <c r="U463" s="41"/>
      <c r="V463" s="41"/>
      <c r="W463" s="54"/>
      <c r="X463" s="54"/>
      <c r="AH463" s="61"/>
      <c r="AL463" s="100"/>
      <c r="AM463" s="32"/>
      <c r="AN463" s="32"/>
      <c r="AO463" s="32"/>
      <c r="AP463" s="126"/>
      <c r="AQ463" s="104"/>
      <c r="AR463" s="32"/>
      <c r="AS463" s="32"/>
      <c r="AT463" s="28"/>
      <c r="AU463" s="104"/>
      <c r="AV463" s="104"/>
      <c r="AW463" s="104"/>
      <c r="AX463" s="104"/>
      <c r="AY463" s="32"/>
      <c r="AZ463" s="104"/>
      <c r="BA463" s="104"/>
      <c r="BB463" s="108"/>
      <c r="BC463" s="108"/>
      <c r="BD463" s="108"/>
      <c r="BE463" s="104"/>
      <c r="BF463" s="104"/>
      <c r="BG463" s="28"/>
      <c r="BH463" s="28"/>
      <c r="BI463" s="28"/>
      <c r="BJ463" s="28"/>
      <c r="BK463" s="28"/>
      <c r="BL463" s="28"/>
      <c r="BM463" s="28"/>
      <c r="BN463" s="28"/>
      <c r="BO463" s="28"/>
      <c r="BP463" s="28"/>
      <c r="BQ463" s="28"/>
      <c r="BR463" s="28"/>
      <c r="BS463" s="28"/>
      <c r="BT463" s="28"/>
      <c r="BU463" s="28"/>
      <c r="BV463" s="28"/>
      <c r="BW463" s="28"/>
      <c r="BX463" s="28"/>
      <c r="BY463" s="28"/>
      <c r="BZ463" s="28"/>
      <c r="CA463" s="28"/>
      <c r="CB463" s="28"/>
      <c r="CC463" s="28"/>
      <c r="CD463" s="28"/>
      <c r="CE463" s="28"/>
      <c r="CF463" s="28"/>
      <c r="CG463" s="28"/>
      <c r="CH463" s="28"/>
      <c r="CI463" s="28"/>
      <c r="CJ463" s="28"/>
      <c r="CK463" s="28"/>
      <c r="CL463" s="28"/>
      <c r="CM463" s="28"/>
      <c r="CN463" s="28"/>
      <c r="CO463" s="28"/>
      <c r="CP463" s="28"/>
      <c r="CQ463" s="28"/>
      <c r="CR463" s="28"/>
      <c r="CS463" s="28"/>
      <c r="CT463" s="28"/>
      <c r="CU463" s="28"/>
      <c r="CV463" s="28"/>
      <c r="CW463" s="28"/>
      <c r="CX463" s="28"/>
      <c r="CY463" s="28"/>
      <c r="CZ463" s="28"/>
      <c r="DA463" s="28"/>
      <c r="DB463" s="28"/>
      <c r="DC463" s="28"/>
      <c r="DD463" s="28"/>
      <c r="DE463" s="28"/>
      <c r="DF463" s="28"/>
      <c r="DG463" s="28"/>
      <c r="DH463" s="28"/>
      <c r="DI463" s="28"/>
      <c r="DJ463" s="28"/>
      <c r="DK463" s="28"/>
      <c r="DL463" s="28"/>
      <c r="DM463" s="28"/>
      <c r="DN463" s="28"/>
      <c r="DO463" s="28"/>
      <c r="DP463" s="28"/>
      <c r="DQ463" s="28"/>
      <c r="DR463" s="28"/>
      <c r="DS463" s="28"/>
      <c r="DT463" s="28"/>
      <c r="DU463" s="28"/>
      <c r="DV463" s="28"/>
      <c r="DW463" s="28"/>
      <c r="DX463" s="28"/>
      <c r="DY463" s="28"/>
      <c r="DZ463" s="28"/>
      <c r="EA463" s="28"/>
      <c r="EB463" s="28"/>
      <c r="EC463" s="28"/>
      <c r="ED463" s="28"/>
      <c r="EE463" s="28"/>
      <c r="EF463" s="28"/>
      <c r="EG463" s="28"/>
      <c r="EH463" s="28"/>
      <c r="EI463" s="28"/>
      <c r="EJ463" s="28"/>
      <c r="EK463" s="28"/>
      <c r="EL463" s="28"/>
      <c r="EM463" s="28"/>
    </row>
    <row r="464" spans="1:143" s="44" customFormat="1">
      <c r="A464" s="136"/>
      <c r="B464" s="103"/>
      <c r="C464" s="103"/>
      <c r="D464" s="103"/>
      <c r="K464" s="48"/>
      <c r="L464" s="48"/>
      <c r="O464" s="45"/>
      <c r="P464" s="45"/>
      <c r="U464" s="41"/>
      <c r="V464" s="41"/>
      <c r="W464" s="54"/>
      <c r="X464" s="54"/>
      <c r="AH464" s="61"/>
      <c r="AL464" s="100"/>
      <c r="AM464" s="32"/>
      <c r="AN464" s="32"/>
      <c r="AO464" s="32"/>
      <c r="AP464" s="126"/>
      <c r="AQ464" s="104"/>
      <c r="AR464" s="32"/>
      <c r="AS464" s="32"/>
      <c r="AT464" s="28"/>
      <c r="AU464" s="104"/>
      <c r="AV464" s="104"/>
      <c r="AW464" s="104"/>
      <c r="AX464" s="104"/>
      <c r="AY464" s="32"/>
      <c r="AZ464" s="104"/>
      <c r="BA464" s="104"/>
      <c r="BB464" s="108"/>
      <c r="BC464" s="108"/>
      <c r="BD464" s="108"/>
      <c r="BE464" s="104"/>
      <c r="BF464" s="104"/>
      <c r="BG464" s="28"/>
      <c r="BH464" s="28"/>
      <c r="BI464" s="28"/>
      <c r="BJ464" s="28"/>
      <c r="BK464" s="28"/>
      <c r="BL464" s="28"/>
      <c r="BM464" s="28"/>
      <c r="BN464" s="28"/>
      <c r="BO464" s="28"/>
      <c r="BP464" s="28"/>
      <c r="BQ464" s="28"/>
      <c r="BR464" s="28"/>
      <c r="BS464" s="28"/>
      <c r="BT464" s="28"/>
      <c r="BU464" s="28"/>
      <c r="BV464" s="28"/>
      <c r="BW464" s="28"/>
      <c r="BX464" s="28"/>
      <c r="BY464" s="28"/>
      <c r="BZ464" s="28"/>
      <c r="CA464" s="28"/>
      <c r="CB464" s="28"/>
      <c r="CC464" s="28"/>
      <c r="CD464" s="28"/>
      <c r="CE464" s="28"/>
      <c r="CF464" s="28"/>
      <c r="CG464" s="28"/>
      <c r="CH464" s="28"/>
      <c r="CI464" s="28"/>
      <c r="CJ464" s="28"/>
      <c r="CK464" s="28"/>
      <c r="CL464" s="28"/>
      <c r="CM464" s="28"/>
      <c r="CN464" s="28"/>
      <c r="CO464" s="28"/>
      <c r="CP464" s="28"/>
      <c r="CQ464" s="28"/>
      <c r="CR464" s="28"/>
      <c r="CS464" s="28"/>
      <c r="CT464" s="28"/>
      <c r="CU464" s="28"/>
      <c r="CV464" s="28"/>
      <c r="CW464" s="28"/>
      <c r="CX464" s="28"/>
      <c r="CY464" s="28"/>
      <c r="CZ464" s="28"/>
      <c r="DA464" s="28"/>
      <c r="DB464" s="28"/>
      <c r="DC464" s="28"/>
      <c r="DD464" s="28"/>
      <c r="DE464" s="28"/>
      <c r="DF464" s="28"/>
      <c r="DG464" s="28"/>
      <c r="DH464" s="28"/>
      <c r="DI464" s="28"/>
      <c r="DJ464" s="28"/>
      <c r="DK464" s="28"/>
      <c r="DL464" s="28"/>
      <c r="DM464" s="28"/>
      <c r="DN464" s="28"/>
      <c r="DO464" s="28"/>
      <c r="DP464" s="28"/>
      <c r="DQ464" s="28"/>
      <c r="DR464" s="28"/>
      <c r="DS464" s="28"/>
      <c r="DT464" s="28"/>
      <c r="DU464" s="28"/>
      <c r="DV464" s="28"/>
      <c r="DW464" s="28"/>
      <c r="DX464" s="28"/>
      <c r="DY464" s="28"/>
      <c r="DZ464" s="28"/>
      <c r="EA464" s="28"/>
      <c r="EB464" s="28"/>
      <c r="EC464" s="28"/>
      <c r="ED464" s="28"/>
      <c r="EE464" s="28"/>
      <c r="EF464" s="28"/>
      <c r="EG464" s="28"/>
      <c r="EH464" s="28"/>
      <c r="EI464" s="28"/>
      <c r="EJ464" s="28"/>
      <c r="EK464" s="28"/>
      <c r="EL464" s="28"/>
      <c r="EM464" s="28"/>
    </row>
    <row r="465" spans="1:143" s="44" customFormat="1">
      <c r="A465" s="136"/>
      <c r="B465" s="103"/>
      <c r="C465" s="103"/>
      <c r="D465" s="103"/>
      <c r="K465" s="48"/>
      <c r="L465" s="48"/>
      <c r="O465" s="45"/>
      <c r="P465" s="45"/>
      <c r="U465" s="41"/>
      <c r="V465" s="41"/>
      <c r="W465" s="54"/>
      <c r="X465" s="54"/>
      <c r="AH465" s="61"/>
      <c r="AL465" s="100"/>
      <c r="AM465" s="32"/>
      <c r="AN465" s="32"/>
      <c r="AO465" s="32"/>
      <c r="AP465" s="126"/>
      <c r="AQ465" s="104"/>
      <c r="AR465" s="32"/>
      <c r="AS465" s="32"/>
      <c r="AT465" s="28"/>
      <c r="AU465" s="104"/>
      <c r="AV465" s="104"/>
      <c r="AW465" s="104"/>
      <c r="AX465" s="104"/>
      <c r="AY465" s="32"/>
      <c r="AZ465" s="104"/>
      <c r="BA465" s="104"/>
      <c r="BB465" s="108"/>
      <c r="BC465" s="108"/>
      <c r="BD465" s="108"/>
      <c r="BE465" s="104"/>
      <c r="BF465" s="104"/>
      <c r="BG465" s="28"/>
      <c r="BH465" s="28"/>
      <c r="BI465" s="28"/>
      <c r="BJ465" s="28"/>
      <c r="BK465" s="28"/>
      <c r="BL465" s="28"/>
      <c r="BM465" s="28"/>
      <c r="BN465" s="28"/>
      <c r="BO465" s="28"/>
      <c r="BP465" s="28"/>
      <c r="BQ465" s="28"/>
      <c r="BR465" s="28"/>
      <c r="BS465" s="28"/>
      <c r="BT465" s="28"/>
      <c r="BU465" s="28"/>
      <c r="BV465" s="28"/>
      <c r="BW465" s="28"/>
      <c r="BX465" s="28"/>
      <c r="BY465" s="28"/>
      <c r="BZ465" s="28"/>
      <c r="CA465" s="28"/>
      <c r="CB465" s="28"/>
      <c r="CC465" s="28"/>
      <c r="CD465" s="28"/>
      <c r="CE465" s="28"/>
      <c r="CF465" s="28"/>
      <c r="CG465" s="28"/>
      <c r="CH465" s="28"/>
      <c r="CI465" s="28"/>
      <c r="CJ465" s="28"/>
      <c r="CK465" s="28"/>
      <c r="CL465" s="28"/>
      <c r="CM465" s="28"/>
      <c r="CN465" s="28"/>
      <c r="CO465" s="28"/>
      <c r="CP465" s="28"/>
      <c r="CQ465" s="28"/>
      <c r="CR465" s="28"/>
      <c r="CS465" s="28"/>
      <c r="CT465" s="28"/>
      <c r="CU465" s="28"/>
      <c r="CV465" s="28"/>
      <c r="CW465" s="28"/>
      <c r="CX465" s="28"/>
      <c r="CY465" s="28"/>
      <c r="CZ465" s="28"/>
      <c r="DA465" s="28"/>
      <c r="DB465" s="28"/>
      <c r="DC465" s="28"/>
      <c r="DD465" s="28"/>
      <c r="DE465" s="28"/>
      <c r="DF465" s="28"/>
      <c r="DG465" s="28"/>
      <c r="DH465" s="28"/>
      <c r="DI465" s="28"/>
      <c r="DJ465" s="28"/>
      <c r="DK465" s="28"/>
      <c r="DL465" s="28"/>
      <c r="DM465" s="28"/>
      <c r="DN465" s="28"/>
      <c r="DO465" s="28"/>
      <c r="DP465" s="28"/>
      <c r="DQ465" s="28"/>
      <c r="DR465" s="28"/>
      <c r="DS465" s="28"/>
      <c r="DT465" s="28"/>
      <c r="DU465" s="28"/>
      <c r="DV465" s="28"/>
      <c r="DW465" s="28"/>
      <c r="DX465" s="28"/>
      <c r="DY465" s="28"/>
      <c r="DZ465" s="28"/>
      <c r="EA465" s="28"/>
      <c r="EB465" s="28"/>
      <c r="EC465" s="28"/>
      <c r="ED465" s="28"/>
      <c r="EE465" s="28"/>
      <c r="EF465" s="28"/>
      <c r="EG465" s="28"/>
      <c r="EH465" s="28"/>
      <c r="EI465" s="28"/>
      <c r="EJ465" s="28"/>
      <c r="EK465" s="28"/>
      <c r="EL465" s="28"/>
      <c r="EM465" s="28"/>
    </row>
    <row r="466" spans="1:143" s="44" customFormat="1">
      <c r="A466" s="136"/>
      <c r="B466" s="103"/>
      <c r="C466" s="103"/>
      <c r="D466" s="103"/>
      <c r="K466" s="48"/>
      <c r="L466" s="48"/>
      <c r="O466" s="45"/>
      <c r="P466" s="45"/>
      <c r="U466" s="41"/>
      <c r="V466" s="41"/>
      <c r="W466" s="54"/>
      <c r="X466" s="54"/>
      <c r="AH466" s="61"/>
      <c r="AL466" s="100"/>
      <c r="AM466" s="32"/>
      <c r="AN466" s="32"/>
      <c r="AO466" s="32"/>
      <c r="AP466" s="126"/>
      <c r="AQ466" s="104"/>
      <c r="AR466" s="32"/>
      <c r="AS466" s="32"/>
      <c r="AT466" s="28"/>
      <c r="AU466" s="104"/>
      <c r="AV466" s="104"/>
      <c r="AW466" s="104"/>
      <c r="AX466" s="104"/>
      <c r="AY466" s="32"/>
      <c r="AZ466" s="104"/>
      <c r="BA466" s="104"/>
      <c r="BB466" s="108"/>
      <c r="BC466" s="108"/>
      <c r="BD466" s="108"/>
      <c r="BE466" s="104"/>
      <c r="BF466" s="104"/>
      <c r="BG466" s="28"/>
      <c r="BH466" s="28"/>
      <c r="BI466" s="28"/>
      <c r="BJ466" s="28"/>
      <c r="BK466" s="28"/>
      <c r="BL466" s="28"/>
      <c r="BM466" s="28"/>
      <c r="BN466" s="28"/>
      <c r="BO466" s="28"/>
      <c r="BP466" s="28"/>
      <c r="BQ466" s="28"/>
      <c r="BR466" s="28"/>
      <c r="BS466" s="28"/>
      <c r="BT466" s="28"/>
      <c r="BU466" s="28"/>
      <c r="BV466" s="28"/>
      <c r="BW466" s="28"/>
      <c r="BX466" s="28"/>
      <c r="BY466" s="28"/>
      <c r="BZ466" s="28"/>
      <c r="CA466" s="28"/>
      <c r="CB466" s="28"/>
      <c r="CC466" s="28"/>
      <c r="CD466" s="28"/>
      <c r="CE466" s="28"/>
      <c r="CF466" s="28"/>
      <c r="CG466" s="28"/>
      <c r="CH466" s="28"/>
      <c r="CI466" s="28"/>
      <c r="CJ466" s="28"/>
      <c r="CK466" s="28"/>
      <c r="CL466" s="28"/>
      <c r="CM466" s="28"/>
      <c r="CN466" s="28"/>
      <c r="CO466" s="28"/>
      <c r="CP466" s="28"/>
      <c r="CQ466" s="28"/>
      <c r="CR466" s="28"/>
      <c r="CS466" s="28"/>
      <c r="CT466" s="28"/>
      <c r="CU466" s="28"/>
      <c r="CV466" s="28"/>
      <c r="CW466" s="28"/>
      <c r="CX466" s="28"/>
      <c r="CY466" s="28"/>
      <c r="CZ466" s="28"/>
      <c r="DA466" s="28"/>
      <c r="DB466" s="28"/>
      <c r="DC466" s="28"/>
      <c r="DD466" s="28"/>
      <c r="DE466" s="28"/>
      <c r="DF466" s="28"/>
      <c r="DG466" s="28"/>
      <c r="DH466" s="28"/>
      <c r="DI466" s="28"/>
      <c r="DJ466" s="28"/>
      <c r="DK466" s="28"/>
      <c r="DL466" s="28"/>
      <c r="DM466" s="28"/>
      <c r="DN466" s="28"/>
      <c r="DO466" s="28"/>
      <c r="DP466" s="28"/>
      <c r="DQ466" s="28"/>
      <c r="DR466" s="28"/>
      <c r="DS466" s="28"/>
      <c r="DT466" s="28"/>
      <c r="DU466" s="28"/>
      <c r="DV466" s="28"/>
      <c r="DW466" s="28"/>
      <c r="DX466" s="28"/>
      <c r="DY466" s="28"/>
      <c r="DZ466" s="28"/>
      <c r="EA466" s="28"/>
      <c r="EB466" s="28"/>
      <c r="EC466" s="28"/>
      <c r="ED466" s="28"/>
      <c r="EE466" s="28"/>
      <c r="EF466" s="28"/>
      <c r="EG466" s="28"/>
      <c r="EH466" s="28"/>
      <c r="EI466" s="28"/>
      <c r="EJ466" s="28"/>
      <c r="EK466" s="28"/>
      <c r="EL466" s="28"/>
      <c r="EM466" s="28"/>
    </row>
    <row r="467" spans="1:143" s="44" customFormat="1">
      <c r="A467" s="136"/>
      <c r="B467" s="103"/>
      <c r="C467" s="103"/>
      <c r="D467" s="103"/>
      <c r="K467" s="48"/>
      <c r="L467" s="48"/>
      <c r="O467" s="45"/>
      <c r="P467" s="45"/>
      <c r="U467" s="41"/>
      <c r="V467" s="41"/>
      <c r="W467" s="54"/>
      <c r="X467" s="54"/>
      <c r="AH467" s="61"/>
      <c r="AL467" s="100"/>
      <c r="AM467" s="32"/>
      <c r="AN467" s="32"/>
      <c r="AO467" s="32"/>
      <c r="AP467" s="126"/>
      <c r="AQ467" s="104"/>
      <c r="AR467" s="32"/>
      <c r="AS467" s="32"/>
      <c r="AT467" s="28"/>
      <c r="AU467" s="104"/>
      <c r="AV467" s="104"/>
      <c r="AW467" s="104"/>
      <c r="AX467" s="104"/>
      <c r="AY467" s="32"/>
      <c r="AZ467" s="104"/>
      <c r="BA467" s="104"/>
      <c r="BB467" s="108"/>
      <c r="BC467" s="108"/>
      <c r="BD467" s="108"/>
      <c r="BE467" s="104"/>
      <c r="BF467" s="104"/>
      <c r="BG467" s="28"/>
      <c r="BH467" s="28"/>
      <c r="BI467" s="28"/>
      <c r="BJ467" s="28"/>
      <c r="BK467" s="28"/>
      <c r="BL467" s="28"/>
      <c r="BM467" s="28"/>
      <c r="BN467" s="28"/>
      <c r="BO467" s="28"/>
      <c r="BP467" s="28"/>
      <c r="BQ467" s="28"/>
      <c r="BR467" s="28"/>
      <c r="BS467" s="28"/>
      <c r="BT467" s="28"/>
      <c r="BU467" s="28"/>
      <c r="BV467" s="28"/>
      <c r="BW467" s="28"/>
      <c r="BX467" s="28"/>
      <c r="BY467" s="28"/>
      <c r="BZ467" s="28"/>
      <c r="CA467" s="28"/>
      <c r="CB467" s="28"/>
      <c r="CC467" s="28"/>
      <c r="CD467" s="28"/>
      <c r="CE467" s="28"/>
      <c r="CF467" s="28"/>
      <c r="CG467" s="28"/>
      <c r="CH467" s="28"/>
      <c r="CI467" s="28"/>
      <c r="CJ467" s="28"/>
      <c r="CK467" s="28"/>
      <c r="CL467" s="28"/>
      <c r="CM467" s="28"/>
      <c r="CN467" s="28"/>
      <c r="CO467" s="28"/>
      <c r="CP467" s="28"/>
      <c r="CQ467" s="28"/>
      <c r="CR467" s="28"/>
      <c r="CS467" s="28"/>
      <c r="CT467" s="28"/>
      <c r="CU467" s="28"/>
      <c r="CV467" s="28"/>
      <c r="CW467" s="28"/>
      <c r="CX467" s="28"/>
      <c r="CY467" s="28"/>
      <c r="CZ467" s="28"/>
      <c r="DA467" s="28"/>
      <c r="DB467" s="28"/>
      <c r="DC467" s="28"/>
      <c r="DD467" s="28"/>
      <c r="DE467" s="28"/>
      <c r="DF467" s="28"/>
      <c r="DG467" s="28"/>
      <c r="DH467" s="28"/>
      <c r="DI467" s="28"/>
      <c r="DJ467" s="28"/>
      <c r="DK467" s="28"/>
      <c r="DL467" s="28"/>
      <c r="DM467" s="28"/>
      <c r="DN467" s="28"/>
      <c r="DO467" s="28"/>
      <c r="DP467" s="28"/>
      <c r="DQ467" s="28"/>
      <c r="DR467" s="28"/>
      <c r="DS467" s="28"/>
      <c r="DT467" s="28"/>
      <c r="DU467" s="28"/>
      <c r="DV467" s="28"/>
      <c r="DW467" s="28"/>
      <c r="DX467" s="28"/>
      <c r="DY467" s="28"/>
      <c r="DZ467" s="28"/>
      <c r="EA467" s="28"/>
      <c r="EB467" s="28"/>
      <c r="EC467" s="28"/>
      <c r="ED467" s="28"/>
      <c r="EE467" s="28"/>
      <c r="EF467" s="28"/>
      <c r="EG467" s="28"/>
      <c r="EH467" s="28"/>
      <c r="EI467" s="28"/>
      <c r="EJ467" s="28"/>
      <c r="EK467" s="28"/>
      <c r="EL467" s="28"/>
      <c r="EM467" s="28"/>
    </row>
    <row r="468" spans="1:143" s="44" customFormat="1">
      <c r="A468" s="136"/>
      <c r="B468" s="103"/>
      <c r="C468" s="103"/>
      <c r="D468" s="103"/>
      <c r="K468" s="48"/>
      <c r="L468" s="48"/>
      <c r="O468" s="45"/>
      <c r="P468" s="45"/>
      <c r="U468" s="41"/>
      <c r="V468" s="41"/>
      <c r="W468" s="54"/>
      <c r="X468" s="54"/>
      <c r="AH468" s="61"/>
      <c r="AL468" s="100"/>
      <c r="AM468" s="32"/>
      <c r="AN468" s="32"/>
      <c r="AO468" s="32"/>
      <c r="AP468" s="126"/>
      <c r="AQ468" s="104"/>
      <c r="AR468" s="32"/>
      <c r="AS468" s="32"/>
      <c r="AT468" s="28"/>
      <c r="AU468" s="104"/>
      <c r="AV468" s="104"/>
      <c r="AW468" s="104"/>
      <c r="AX468" s="104"/>
      <c r="AY468" s="32"/>
      <c r="AZ468" s="104"/>
      <c r="BA468" s="104"/>
      <c r="BB468" s="108"/>
      <c r="BC468" s="108"/>
      <c r="BD468" s="108"/>
      <c r="BE468" s="104"/>
      <c r="BF468" s="104"/>
      <c r="BG468" s="28"/>
      <c r="BH468" s="28"/>
      <c r="BI468" s="28"/>
      <c r="BJ468" s="28"/>
      <c r="BK468" s="28"/>
      <c r="BL468" s="28"/>
      <c r="BM468" s="28"/>
      <c r="BN468" s="28"/>
      <c r="BO468" s="28"/>
      <c r="BP468" s="28"/>
      <c r="BQ468" s="28"/>
      <c r="BR468" s="28"/>
      <c r="BS468" s="28"/>
      <c r="BT468" s="28"/>
      <c r="BU468" s="28"/>
      <c r="BV468" s="28"/>
      <c r="BW468" s="28"/>
      <c r="BX468" s="28"/>
      <c r="BY468" s="28"/>
      <c r="BZ468" s="28"/>
      <c r="CA468" s="28"/>
      <c r="CB468" s="28"/>
      <c r="CC468" s="28"/>
      <c r="CD468" s="28"/>
      <c r="CE468" s="28"/>
      <c r="CF468" s="28"/>
      <c r="CG468" s="28"/>
      <c r="CH468" s="28"/>
      <c r="CI468" s="28"/>
      <c r="CJ468" s="28"/>
      <c r="CK468" s="28"/>
      <c r="CL468" s="28"/>
      <c r="CM468" s="28"/>
      <c r="CN468" s="28"/>
      <c r="CO468" s="28"/>
      <c r="CP468" s="28"/>
      <c r="CQ468" s="28"/>
      <c r="CR468" s="28"/>
      <c r="CS468" s="28"/>
      <c r="CT468" s="28"/>
      <c r="CU468" s="28"/>
      <c r="CV468" s="28"/>
      <c r="CW468" s="28"/>
      <c r="CX468" s="28"/>
      <c r="CY468" s="28"/>
      <c r="CZ468" s="28"/>
      <c r="DA468" s="28"/>
      <c r="DB468" s="28"/>
      <c r="DC468" s="28"/>
      <c r="DD468" s="28"/>
      <c r="DE468" s="28"/>
      <c r="DF468" s="28"/>
      <c r="DG468" s="28"/>
      <c r="DH468" s="28"/>
      <c r="DI468" s="28"/>
      <c r="DJ468" s="28"/>
      <c r="DK468" s="28"/>
      <c r="DL468" s="28"/>
      <c r="DM468" s="28"/>
      <c r="DN468" s="28"/>
      <c r="DO468" s="28"/>
      <c r="DP468" s="28"/>
      <c r="DQ468" s="28"/>
      <c r="DR468" s="28"/>
      <c r="DS468" s="28"/>
      <c r="DT468" s="28"/>
      <c r="DU468" s="28"/>
      <c r="DV468" s="28"/>
      <c r="DW468" s="28"/>
      <c r="DX468" s="28"/>
      <c r="DY468" s="28"/>
      <c r="DZ468" s="28"/>
      <c r="EA468" s="28"/>
      <c r="EB468" s="28"/>
      <c r="EC468" s="28"/>
      <c r="ED468" s="28"/>
      <c r="EE468" s="28"/>
      <c r="EF468" s="28"/>
      <c r="EG468" s="28"/>
      <c r="EH468" s="28"/>
      <c r="EI468" s="28"/>
      <c r="EJ468" s="28"/>
      <c r="EK468" s="28"/>
      <c r="EL468" s="28"/>
      <c r="EM468" s="28"/>
    </row>
    <row r="469" spans="1:143" s="44" customFormat="1">
      <c r="A469" s="136"/>
      <c r="B469" s="103"/>
      <c r="C469" s="103"/>
      <c r="D469" s="103"/>
      <c r="K469" s="48"/>
      <c r="L469" s="48"/>
      <c r="O469" s="45"/>
      <c r="P469" s="45"/>
      <c r="U469" s="41"/>
      <c r="V469" s="41"/>
      <c r="W469" s="54"/>
      <c r="X469" s="54"/>
      <c r="AH469" s="61"/>
      <c r="AL469" s="100"/>
      <c r="AM469" s="32"/>
      <c r="AN469" s="32"/>
      <c r="AO469" s="32"/>
      <c r="AP469" s="126"/>
      <c r="AQ469" s="104"/>
      <c r="AR469" s="32"/>
      <c r="AS469" s="32"/>
      <c r="AT469" s="28"/>
      <c r="AU469" s="104"/>
      <c r="AV469" s="104"/>
      <c r="AW469" s="104"/>
      <c r="AX469" s="104"/>
      <c r="AY469" s="32"/>
      <c r="AZ469" s="104"/>
      <c r="BA469" s="104"/>
      <c r="BB469" s="108"/>
      <c r="BC469" s="108"/>
      <c r="BD469" s="108"/>
      <c r="BE469" s="104"/>
      <c r="BF469" s="104"/>
      <c r="BG469" s="28"/>
      <c r="BH469" s="28"/>
      <c r="BI469" s="28"/>
      <c r="BJ469" s="28"/>
      <c r="BK469" s="28"/>
      <c r="BL469" s="28"/>
      <c r="BM469" s="28"/>
      <c r="BN469" s="28"/>
      <c r="BO469" s="28"/>
      <c r="BP469" s="28"/>
      <c r="BQ469" s="28"/>
      <c r="BR469" s="28"/>
      <c r="BS469" s="28"/>
      <c r="BT469" s="28"/>
      <c r="BU469" s="28"/>
      <c r="BV469" s="28"/>
      <c r="BW469" s="28"/>
      <c r="BX469" s="28"/>
      <c r="BY469" s="28"/>
      <c r="BZ469" s="28"/>
      <c r="CA469" s="28"/>
      <c r="CB469" s="28"/>
      <c r="CC469" s="28"/>
      <c r="CD469" s="28"/>
      <c r="CE469" s="28"/>
      <c r="CF469" s="28"/>
      <c r="CG469" s="28"/>
      <c r="CH469" s="28"/>
      <c r="CI469" s="28"/>
      <c r="CJ469" s="28"/>
      <c r="CK469" s="28"/>
      <c r="CL469" s="28"/>
      <c r="CM469" s="28"/>
      <c r="CN469" s="28"/>
      <c r="CO469" s="28"/>
      <c r="CP469" s="28"/>
      <c r="CQ469" s="28"/>
      <c r="CR469" s="28"/>
      <c r="CS469" s="28"/>
      <c r="CT469" s="28"/>
      <c r="CU469" s="28"/>
      <c r="CV469" s="28"/>
      <c r="CW469" s="28"/>
      <c r="CX469" s="28"/>
      <c r="CY469" s="28"/>
      <c r="CZ469" s="28"/>
      <c r="DA469" s="28"/>
      <c r="DB469" s="28"/>
      <c r="DC469" s="28"/>
      <c r="DD469" s="28"/>
      <c r="DE469" s="28"/>
      <c r="DF469" s="28"/>
      <c r="DG469" s="28"/>
      <c r="DH469" s="28"/>
      <c r="DI469" s="28"/>
      <c r="DJ469" s="28"/>
      <c r="DK469" s="28"/>
      <c r="DL469" s="28"/>
      <c r="DM469" s="28"/>
      <c r="DN469" s="28"/>
      <c r="DO469" s="28"/>
      <c r="DP469" s="28"/>
      <c r="DQ469" s="28"/>
      <c r="DR469" s="28"/>
      <c r="DS469" s="28"/>
      <c r="DT469" s="28"/>
      <c r="DU469" s="28"/>
      <c r="DV469" s="28"/>
      <c r="DW469" s="28"/>
      <c r="DX469" s="28"/>
      <c r="DY469" s="28"/>
      <c r="DZ469" s="28"/>
      <c r="EA469" s="28"/>
      <c r="EB469" s="28"/>
      <c r="EC469" s="28"/>
      <c r="ED469" s="28"/>
      <c r="EE469" s="28"/>
      <c r="EF469" s="28"/>
      <c r="EG469" s="28"/>
      <c r="EH469" s="28"/>
      <c r="EI469" s="28"/>
      <c r="EJ469" s="28"/>
      <c r="EK469" s="28"/>
      <c r="EL469" s="28"/>
      <c r="EM469" s="28"/>
    </row>
    <row r="470" spans="1:143" s="44" customFormat="1">
      <c r="A470" s="136"/>
      <c r="B470" s="103"/>
      <c r="C470" s="103"/>
      <c r="D470" s="103"/>
      <c r="K470" s="48"/>
      <c r="L470" s="48"/>
      <c r="O470" s="45"/>
      <c r="P470" s="45"/>
      <c r="U470" s="41"/>
      <c r="V470" s="41"/>
      <c r="W470" s="54"/>
      <c r="X470" s="54"/>
      <c r="AH470" s="61"/>
      <c r="AL470" s="100"/>
      <c r="AM470" s="32"/>
      <c r="AN470" s="32"/>
      <c r="AO470" s="32"/>
      <c r="AP470" s="126"/>
      <c r="AQ470" s="104"/>
      <c r="AR470" s="32"/>
      <c r="AS470" s="32"/>
      <c r="AT470" s="28"/>
      <c r="AU470" s="104"/>
      <c r="AV470" s="104"/>
      <c r="AW470" s="104"/>
      <c r="AX470" s="104"/>
      <c r="AY470" s="32"/>
      <c r="AZ470" s="104"/>
      <c r="BA470" s="104"/>
      <c r="BB470" s="108"/>
      <c r="BC470" s="108"/>
      <c r="BD470" s="108"/>
      <c r="BE470" s="104"/>
      <c r="BF470" s="104"/>
      <c r="BG470" s="28"/>
      <c r="BH470" s="28"/>
      <c r="BI470" s="28"/>
      <c r="BJ470" s="28"/>
      <c r="BK470" s="28"/>
      <c r="BL470" s="28"/>
      <c r="BM470" s="28"/>
      <c r="BN470" s="28"/>
      <c r="BO470" s="28"/>
      <c r="BP470" s="28"/>
      <c r="BQ470" s="28"/>
      <c r="BR470" s="28"/>
      <c r="BS470" s="28"/>
      <c r="BT470" s="28"/>
      <c r="BU470" s="28"/>
      <c r="BV470" s="28"/>
      <c r="BW470" s="28"/>
      <c r="BX470" s="28"/>
      <c r="BY470" s="28"/>
      <c r="BZ470" s="28"/>
      <c r="CA470" s="28"/>
      <c r="CB470" s="28"/>
      <c r="CC470" s="28"/>
      <c r="CD470" s="28"/>
      <c r="CE470" s="28"/>
      <c r="CF470" s="28"/>
      <c r="CG470" s="28"/>
      <c r="CH470" s="28"/>
      <c r="CI470" s="28"/>
      <c r="CJ470" s="28"/>
      <c r="CK470" s="28"/>
      <c r="CL470" s="28"/>
      <c r="CM470" s="28"/>
      <c r="CN470" s="28"/>
      <c r="CO470" s="28"/>
      <c r="CP470" s="28"/>
      <c r="CQ470" s="28"/>
      <c r="CR470" s="28"/>
      <c r="CS470" s="28"/>
      <c r="CT470" s="28"/>
      <c r="CU470" s="28"/>
      <c r="CV470" s="28"/>
      <c r="CW470" s="28"/>
      <c r="CX470" s="28"/>
      <c r="CY470" s="28"/>
      <c r="CZ470" s="28"/>
      <c r="DA470" s="28"/>
      <c r="DB470" s="28"/>
      <c r="DC470" s="28"/>
      <c r="DD470" s="28"/>
      <c r="DE470" s="28"/>
      <c r="DF470" s="28"/>
      <c r="DG470" s="28"/>
      <c r="DH470" s="28"/>
      <c r="DI470" s="28"/>
      <c r="DJ470" s="28"/>
      <c r="DK470" s="28"/>
      <c r="DL470" s="28"/>
      <c r="DM470" s="28"/>
      <c r="DN470" s="28"/>
      <c r="DO470" s="28"/>
      <c r="DP470" s="28"/>
      <c r="DQ470" s="28"/>
      <c r="DR470" s="28"/>
      <c r="DS470" s="28"/>
      <c r="DT470" s="28"/>
      <c r="DU470" s="28"/>
      <c r="DV470" s="28"/>
      <c r="DW470" s="28"/>
      <c r="DX470" s="28"/>
      <c r="DY470" s="28"/>
      <c r="DZ470" s="28"/>
      <c r="EA470" s="28"/>
      <c r="EB470" s="28"/>
      <c r="EC470" s="28"/>
      <c r="ED470" s="28"/>
      <c r="EE470" s="28"/>
      <c r="EF470" s="28"/>
      <c r="EG470" s="28"/>
      <c r="EH470" s="28"/>
      <c r="EI470" s="28"/>
      <c r="EJ470" s="28"/>
      <c r="EK470" s="28"/>
      <c r="EL470" s="28"/>
      <c r="EM470" s="28"/>
    </row>
    <row r="471" spans="1:143" s="44" customFormat="1">
      <c r="A471" s="136"/>
      <c r="B471" s="103"/>
      <c r="C471" s="103"/>
      <c r="D471" s="103"/>
      <c r="K471" s="48"/>
      <c r="L471" s="48"/>
      <c r="O471" s="45"/>
      <c r="P471" s="45"/>
      <c r="U471" s="41"/>
      <c r="V471" s="41"/>
      <c r="W471" s="54"/>
      <c r="X471" s="54"/>
      <c r="AH471" s="61"/>
      <c r="AL471" s="100"/>
      <c r="AM471" s="32"/>
      <c r="AN471" s="32"/>
      <c r="AO471" s="32"/>
      <c r="AP471" s="126"/>
      <c r="AQ471" s="104"/>
      <c r="AR471" s="32"/>
      <c r="AS471" s="32"/>
      <c r="AT471" s="28"/>
      <c r="AU471" s="104"/>
      <c r="AV471" s="104"/>
      <c r="AW471" s="104"/>
      <c r="AX471" s="104"/>
      <c r="AY471" s="32"/>
      <c r="AZ471" s="104"/>
      <c r="BA471" s="104"/>
      <c r="BB471" s="108"/>
      <c r="BC471" s="108"/>
      <c r="BD471" s="108"/>
      <c r="BE471" s="104"/>
      <c r="BF471" s="104"/>
      <c r="BG471" s="28"/>
      <c r="BH471" s="28"/>
      <c r="BI471" s="28"/>
      <c r="BJ471" s="28"/>
      <c r="BK471" s="28"/>
      <c r="BL471" s="28"/>
      <c r="BM471" s="28"/>
      <c r="BN471" s="28"/>
      <c r="BO471" s="28"/>
      <c r="BP471" s="28"/>
      <c r="BQ471" s="28"/>
      <c r="BR471" s="28"/>
      <c r="BS471" s="28"/>
      <c r="BT471" s="28"/>
      <c r="BU471" s="28"/>
      <c r="BV471" s="28"/>
      <c r="BW471" s="28"/>
      <c r="BX471" s="28"/>
      <c r="BY471" s="28"/>
      <c r="BZ471" s="28"/>
      <c r="CA471" s="28"/>
      <c r="CB471" s="28"/>
      <c r="CC471" s="28"/>
      <c r="CD471" s="28"/>
      <c r="CE471" s="28"/>
      <c r="CF471" s="28"/>
      <c r="CG471" s="28"/>
      <c r="CH471" s="28"/>
      <c r="CI471" s="28"/>
      <c r="CJ471" s="28"/>
      <c r="CK471" s="28"/>
      <c r="CL471" s="28"/>
      <c r="CM471" s="28"/>
      <c r="CN471" s="28"/>
      <c r="CO471" s="28"/>
      <c r="CP471" s="28"/>
      <c r="CQ471" s="28"/>
      <c r="CR471" s="28"/>
      <c r="CS471" s="28"/>
      <c r="CT471" s="28"/>
      <c r="CU471" s="28"/>
      <c r="CV471" s="28"/>
      <c r="CW471" s="28"/>
      <c r="CX471" s="28"/>
      <c r="CY471" s="28"/>
      <c r="CZ471" s="28"/>
      <c r="DA471" s="28"/>
      <c r="DB471" s="28"/>
      <c r="DC471" s="28"/>
      <c r="DD471" s="28"/>
      <c r="DE471" s="28"/>
      <c r="DF471" s="28"/>
      <c r="DG471" s="28"/>
      <c r="DH471" s="28"/>
      <c r="DI471" s="28"/>
      <c r="DJ471" s="28"/>
      <c r="DK471" s="28"/>
      <c r="DL471" s="28"/>
      <c r="DM471" s="28"/>
      <c r="DN471" s="28"/>
      <c r="DO471" s="28"/>
      <c r="DP471" s="28"/>
      <c r="DQ471" s="28"/>
      <c r="DR471" s="28"/>
      <c r="DS471" s="28"/>
      <c r="DT471" s="28"/>
      <c r="DU471" s="28"/>
      <c r="DV471" s="28"/>
      <c r="DW471" s="28"/>
      <c r="DX471" s="28"/>
      <c r="DY471" s="28"/>
      <c r="DZ471" s="28"/>
      <c r="EA471" s="28"/>
      <c r="EB471" s="28"/>
      <c r="EC471" s="28"/>
      <c r="ED471" s="28"/>
      <c r="EE471" s="28"/>
      <c r="EF471" s="28"/>
      <c r="EG471" s="28"/>
      <c r="EH471" s="28"/>
      <c r="EI471" s="28"/>
      <c r="EJ471" s="28"/>
      <c r="EK471" s="28"/>
      <c r="EL471" s="28"/>
      <c r="EM471" s="28"/>
    </row>
    <row r="472" spans="1:143" s="44" customFormat="1">
      <c r="A472" s="136"/>
      <c r="B472" s="103"/>
      <c r="C472" s="103"/>
      <c r="D472" s="103"/>
      <c r="K472" s="48"/>
      <c r="L472" s="48"/>
      <c r="O472" s="45"/>
      <c r="P472" s="45"/>
      <c r="U472" s="41"/>
      <c r="V472" s="41"/>
      <c r="W472" s="54"/>
      <c r="X472" s="54"/>
      <c r="AH472" s="61"/>
      <c r="AL472" s="100"/>
      <c r="AM472" s="32"/>
      <c r="AN472" s="32"/>
      <c r="AO472" s="32"/>
      <c r="AP472" s="126"/>
      <c r="AQ472" s="104"/>
      <c r="AR472" s="32"/>
      <c r="AS472" s="32"/>
      <c r="AT472" s="28"/>
      <c r="AU472" s="104"/>
      <c r="AV472" s="104"/>
      <c r="AW472" s="104"/>
      <c r="AX472" s="104"/>
      <c r="AY472" s="32"/>
      <c r="AZ472" s="104"/>
      <c r="BA472" s="104"/>
      <c r="BB472" s="108"/>
      <c r="BC472" s="108"/>
      <c r="BD472" s="108"/>
      <c r="BE472" s="104"/>
      <c r="BF472" s="104"/>
      <c r="BG472" s="28"/>
      <c r="BH472" s="28"/>
      <c r="BI472" s="28"/>
      <c r="BJ472" s="28"/>
      <c r="BK472" s="28"/>
      <c r="BL472" s="28"/>
      <c r="BM472" s="28"/>
      <c r="BN472" s="28"/>
      <c r="BO472" s="28"/>
      <c r="BP472" s="28"/>
      <c r="BQ472" s="28"/>
      <c r="BR472" s="28"/>
      <c r="BS472" s="28"/>
      <c r="BT472" s="28"/>
      <c r="BU472" s="28"/>
      <c r="BV472" s="28"/>
      <c r="BW472" s="28"/>
      <c r="BX472" s="28"/>
      <c r="BY472" s="28"/>
      <c r="BZ472" s="28"/>
      <c r="CA472" s="28"/>
      <c r="CB472" s="28"/>
      <c r="CC472" s="28"/>
      <c r="CD472" s="28"/>
      <c r="CE472" s="28"/>
      <c r="CF472" s="28"/>
      <c r="CG472" s="28"/>
      <c r="CH472" s="28"/>
      <c r="CI472" s="28"/>
      <c r="CJ472" s="28"/>
      <c r="CK472" s="28"/>
      <c r="CL472" s="28"/>
      <c r="CM472" s="28"/>
      <c r="CN472" s="28"/>
      <c r="CO472" s="28"/>
      <c r="CP472" s="28"/>
      <c r="CQ472" s="28"/>
      <c r="CR472" s="28"/>
      <c r="CS472" s="28"/>
      <c r="CT472" s="28"/>
      <c r="CU472" s="28"/>
      <c r="CV472" s="28"/>
      <c r="CW472" s="28"/>
      <c r="CX472" s="28"/>
      <c r="CY472" s="28"/>
      <c r="CZ472" s="28"/>
      <c r="DA472" s="28"/>
      <c r="DB472" s="28"/>
      <c r="DC472" s="28"/>
      <c r="DD472" s="28"/>
      <c r="DE472" s="28"/>
      <c r="DF472" s="28"/>
      <c r="DG472" s="28"/>
      <c r="DH472" s="28"/>
      <c r="DI472" s="28"/>
      <c r="DJ472" s="28"/>
      <c r="DK472" s="28"/>
      <c r="DL472" s="28"/>
      <c r="DM472" s="28"/>
      <c r="DN472" s="28"/>
      <c r="DO472" s="28"/>
      <c r="DP472" s="28"/>
      <c r="DQ472" s="28"/>
      <c r="DR472" s="28"/>
      <c r="DS472" s="28"/>
      <c r="DT472" s="28"/>
      <c r="DU472" s="28"/>
      <c r="DV472" s="28"/>
      <c r="DW472" s="28"/>
      <c r="DX472" s="28"/>
      <c r="DY472" s="28"/>
      <c r="DZ472" s="28"/>
      <c r="EA472" s="28"/>
      <c r="EB472" s="28"/>
      <c r="EC472" s="28"/>
      <c r="ED472" s="28"/>
      <c r="EE472" s="28"/>
      <c r="EF472" s="28"/>
      <c r="EG472" s="28"/>
      <c r="EH472" s="28"/>
      <c r="EI472" s="28"/>
      <c r="EJ472" s="28"/>
      <c r="EK472" s="28"/>
      <c r="EL472" s="28"/>
      <c r="EM472" s="28"/>
    </row>
    <row r="473" spans="1:143" s="44" customFormat="1">
      <c r="A473" s="136"/>
      <c r="B473" s="103"/>
      <c r="C473" s="103"/>
      <c r="D473" s="103"/>
      <c r="K473" s="48"/>
      <c r="L473" s="48"/>
      <c r="O473" s="45"/>
      <c r="P473" s="45"/>
      <c r="U473" s="41"/>
      <c r="V473" s="41"/>
      <c r="W473" s="54"/>
      <c r="X473" s="54"/>
      <c r="AH473" s="61"/>
      <c r="AL473" s="100"/>
      <c r="AM473" s="32"/>
      <c r="AN473" s="32"/>
      <c r="AO473" s="32"/>
      <c r="AP473" s="126"/>
      <c r="AQ473" s="104"/>
      <c r="AR473" s="32"/>
      <c r="AS473" s="32"/>
      <c r="AT473" s="28"/>
      <c r="AU473" s="104"/>
      <c r="AV473" s="104"/>
      <c r="AW473" s="104"/>
      <c r="AX473" s="104"/>
      <c r="AY473" s="32"/>
      <c r="AZ473" s="104"/>
      <c r="BA473" s="104"/>
      <c r="BB473" s="108"/>
      <c r="BC473" s="108"/>
      <c r="BD473" s="108"/>
      <c r="BE473" s="104"/>
      <c r="BF473" s="104"/>
      <c r="BG473" s="28"/>
      <c r="BH473" s="28"/>
      <c r="BI473" s="28"/>
      <c r="BJ473" s="28"/>
      <c r="BK473" s="28"/>
      <c r="BL473" s="28"/>
      <c r="BM473" s="28"/>
      <c r="BN473" s="28"/>
      <c r="BO473" s="28"/>
      <c r="BP473" s="28"/>
      <c r="BQ473" s="28"/>
      <c r="BR473" s="28"/>
      <c r="BS473" s="28"/>
      <c r="BT473" s="28"/>
      <c r="BU473" s="28"/>
      <c r="BV473" s="28"/>
      <c r="BW473" s="28"/>
      <c r="BX473" s="28"/>
      <c r="BY473" s="28"/>
      <c r="BZ473" s="28"/>
      <c r="CA473" s="28"/>
      <c r="CB473" s="28"/>
      <c r="CC473" s="28"/>
      <c r="CD473" s="28"/>
      <c r="CE473" s="28"/>
      <c r="CF473" s="28"/>
      <c r="CG473" s="28"/>
      <c r="CH473" s="28"/>
      <c r="CI473" s="28"/>
      <c r="CJ473" s="28"/>
      <c r="CK473" s="28"/>
      <c r="CL473" s="28"/>
      <c r="CM473" s="28"/>
      <c r="CN473" s="28"/>
      <c r="CO473" s="28"/>
      <c r="CP473" s="28"/>
      <c r="CQ473" s="28"/>
      <c r="CR473" s="28"/>
      <c r="CS473" s="28"/>
      <c r="CT473" s="28"/>
      <c r="CU473" s="28"/>
      <c r="CV473" s="28"/>
      <c r="CW473" s="28"/>
      <c r="CX473" s="28"/>
      <c r="CY473" s="28"/>
      <c r="CZ473" s="28"/>
      <c r="DA473" s="28"/>
      <c r="DB473" s="28"/>
      <c r="DC473" s="28"/>
      <c r="DD473" s="28"/>
      <c r="DE473" s="28"/>
      <c r="DF473" s="28"/>
      <c r="DG473" s="28"/>
      <c r="DH473" s="28"/>
      <c r="DI473" s="28"/>
      <c r="DJ473" s="28"/>
      <c r="DK473" s="28"/>
      <c r="DL473" s="28"/>
      <c r="DM473" s="28"/>
      <c r="DN473" s="28"/>
      <c r="DO473" s="28"/>
      <c r="DP473" s="28"/>
      <c r="DQ473" s="28"/>
      <c r="DR473" s="28"/>
      <c r="DS473" s="28"/>
      <c r="DT473" s="28"/>
      <c r="DU473" s="28"/>
      <c r="DV473" s="28"/>
      <c r="DW473" s="28"/>
      <c r="DX473" s="28"/>
      <c r="DY473" s="28"/>
      <c r="DZ473" s="28"/>
      <c r="EA473" s="28"/>
      <c r="EB473" s="28"/>
      <c r="EC473" s="28"/>
      <c r="ED473" s="28"/>
      <c r="EE473" s="28"/>
      <c r="EF473" s="28"/>
      <c r="EG473" s="28"/>
      <c r="EH473" s="28"/>
      <c r="EI473" s="28"/>
      <c r="EJ473" s="28"/>
      <c r="EK473" s="28"/>
      <c r="EL473" s="28"/>
      <c r="EM473" s="28"/>
    </row>
    <row r="474" spans="1:143" s="44" customFormat="1">
      <c r="A474" s="136"/>
      <c r="B474" s="103"/>
      <c r="C474" s="103"/>
      <c r="D474" s="103"/>
      <c r="K474" s="48"/>
      <c r="L474" s="48"/>
      <c r="O474" s="45"/>
      <c r="P474" s="45"/>
      <c r="U474" s="41"/>
      <c r="V474" s="41"/>
      <c r="W474" s="54"/>
      <c r="X474" s="54"/>
      <c r="AH474" s="61"/>
      <c r="AL474" s="100"/>
      <c r="AM474" s="32"/>
      <c r="AN474" s="32"/>
      <c r="AO474" s="32"/>
      <c r="AP474" s="126"/>
      <c r="AQ474" s="104"/>
      <c r="AR474" s="32"/>
      <c r="AS474" s="32"/>
      <c r="AT474" s="28"/>
      <c r="AU474" s="104"/>
      <c r="AV474" s="104"/>
      <c r="AW474" s="104"/>
      <c r="AX474" s="104"/>
      <c r="AY474" s="32"/>
      <c r="AZ474" s="104"/>
      <c r="BA474" s="104"/>
      <c r="BB474" s="108"/>
      <c r="BC474" s="108"/>
      <c r="BD474" s="108"/>
      <c r="BE474" s="104"/>
      <c r="BF474" s="104"/>
      <c r="BG474" s="28"/>
      <c r="BH474" s="28"/>
      <c r="BI474" s="28"/>
      <c r="BJ474" s="28"/>
      <c r="BK474" s="28"/>
      <c r="BL474" s="28"/>
      <c r="BM474" s="28"/>
      <c r="BN474" s="28"/>
      <c r="BO474" s="28"/>
      <c r="BP474" s="28"/>
      <c r="BQ474" s="28"/>
      <c r="BR474" s="28"/>
      <c r="BS474" s="28"/>
      <c r="BT474" s="28"/>
      <c r="BU474" s="28"/>
      <c r="BV474" s="28"/>
      <c r="BW474" s="28"/>
      <c r="BX474" s="28"/>
      <c r="BY474" s="28"/>
      <c r="BZ474" s="28"/>
      <c r="CA474" s="28"/>
      <c r="CB474" s="28"/>
      <c r="CC474" s="28"/>
      <c r="CD474" s="28"/>
      <c r="CE474" s="28"/>
      <c r="CF474" s="28"/>
      <c r="CG474" s="28"/>
      <c r="CH474" s="28"/>
      <c r="CI474" s="28"/>
      <c r="CJ474" s="28"/>
      <c r="CK474" s="28"/>
      <c r="CL474" s="28"/>
      <c r="CM474" s="28"/>
      <c r="CN474" s="28"/>
      <c r="CO474" s="28"/>
      <c r="CP474" s="28"/>
      <c r="CQ474" s="28"/>
      <c r="CR474" s="28"/>
      <c r="CS474" s="28"/>
      <c r="CT474" s="28"/>
      <c r="CU474" s="28"/>
      <c r="CV474" s="28"/>
      <c r="CW474" s="28"/>
      <c r="CX474" s="28"/>
      <c r="CY474" s="28"/>
      <c r="CZ474" s="28"/>
      <c r="DA474" s="28"/>
      <c r="DB474" s="28"/>
      <c r="DC474" s="28"/>
      <c r="DD474" s="28"/>
      <c r="DE474" s="28"/>
      <c r="DF474" s="28"/>
      <c r="DG474" s="28"/>
      <c r="DH474" s="28"/>
      <c r="DI474" s="28"/>
      <c r="DJ474" s="28"/>
      <c r="DK474" s="28"/>
      <c r="DL474" s="28"/>
      <c r="DM474" s="28"/>
      <c r="DN474" s="28"/>
      <c r="DO474" s="28"/>
      <c r="DP474" s="28"/>
      <c r="DQ474" s="28"/>
      <c r="DR474" s="28"/>
      <c r="DS474" s="28"/>
      <c r="DT474" s="28"/>
      <c r="DU474" s="28"/>
      <c r="DV474" s="28"/>
      <c r="DW474" s="28"/>
      <c r="DX474" s="28"/>
      <c r="DY474" s="28"/>
      <c r="DZ474" s="28"/>
      <c r="EA474" s="28"/>
      <c r="EB474" s="28"/>
      <c r="EC474" s="28"/>
      <c r="ED474" s="28"/>
      <c r="EE474" s="28"/>
      <c r="EF474" s="28"/>
      <c r="EG474" s="28"/>
      <c r="EH474" s="28"/>
      <c r="EI474" s="28"/>
      <c r="EJ474" s="28"/>
      <c r="EK474" s="28"/>
      <c r="EL474" s="28"/>
      <c r="EM474" s="28"/>
    </row>
    <row r="475" spans="1:143" s="44" customFormat="1">
      <c r="A475" s="136"/>
      <c r="B475" s="103"/>
      <c r="C475" s="103"/>
      <c r="D475" s="103"/>
      <c r="K475" s="48"/>
      <c r="L475" s="48"/>
      <c r="O475" s="45"/>
      <c r="P475" s="45"/>
      <c r="U475" s="41"/>
      <c r="V475" s="41"/>
      <c r="W475" s="54"/>
      <c r="X475" s="54"/>
      <c r="AH475" s="61"/>
      <c r="AL475" s="100"/>
      <c r="AM475" s="32"/>
      <c r="AN475" s="32"/>
      <c r="AO475" s="32"/>
      <c r="AP475" s="126"/>
      <c r="AQ475" s="104"/>
      <c r="AR475" s="32"/>
      <c r="AS475" s="32"/>
      <c r="AT475" s="28"/>
      <c r="AU475" s="104"/>
      <c r="AV475" s="104"/>
      <c r="AW475" s="104"/>
      <c r="AX475" s="104"/>
      <c r="AY475" s="32"/>
      <c r="AZ475" s="104"/>
      <c r="BA475" s="104"/>
      <c r="BB475" s="108"/>
      <c r="BC475" s="108"/>
      <c r="BD475" s="108"/>
      <c r="BE475" s="104"/>
      <c r="BF475" s="104"/>
      <c r="BG475" s="28"/>
      <c r="BH475" s="28"/>
      <c r="BI475" s="28"/>
      <c r="BJ475" s="28"/>
      <c r="BK475" s="28"/>
      <c r="BL475" s="28"/>
      <c r="BM475" s="28"/>
      <c r="BN475" s="28"/>
      <c r="BO475" s="28"/>
      <c r="BP475" s="28"/>
      <c r="BQ475" s="28"/>
      <c r="BR475" s="28"/>
      <c r="BS475" s="28"/>
      <c r="BT475" s="28"/>
      <c r="BU475" s="28"/>
      <c r="BV475" s="28"/>
      <c r="BW475" s="28"/>
      <c r="BX475" s="28"/>
      <c r="BY475" s="28"/>
      <c r="BZ475" s="28"/>
      <c r="CA475" s="28"/>
      <c r="CB475" s="28"/>
      <c r="CC475" s="28"/>
      <c r="CD475" s="28"/>
      <c r="CE475" s="28"/>
      <c r="CF475" s="28"/>
      <c r="CG475" s="28"/>
      <c r="CH475" s="28"/>
      <c r="CI475" s="28"/>
      <c r="CJ475" s="28"/>
      <c r="CK475" s="28"/>
      <c r="CL475" s="28"/>
      <c r="CM475" s="28"/>
      <c r="CN475" s="28"/>
      <c r="CO475" s="28"/>
      <c r="CP475" s="28"/>
      <c r="CQ475" s="28"/>
      <c r="CR475" s="28"/>
      <c r="CS475" s="28"/>
      <c r="CT475" s="28"/>
      <c r="CU475" s="28"/>
      <c r="CV475" s="28"/>
      <c r="CW475" s="28"/>
      <c r="CX475" s="28"/>
      <c r="CY475" s="28"/>
      <c r="CZ475" s="28"/>
      <c r="DA475" s="28"/>
      <c r="DB475" s="28"/>
      <c r="DC475" s="28"/>
      <c r="DD475" s="28"/>
      <c r="DE475" s="28"/>
      <c r="DF475" s="28"/>
      <c r="DG475" s="28"/>
      <c r="DH475" s="28"/>
      <c r="DI475" s="28"/>
      <c r="DJ475" s="28"/>
      <c r="DK475" s="28"/>
      <c r="DL475" s="28"/>
      <c r="DM475" s="28"/>
      <c r="DN475" s="28"/>
      <c r="DO475" s="28"/>
      <c r="DP475" s="28"/>
      <c r="DQ475" s="28"/>
      <c r="DR475" s="28"/>
      <c r="DS475" s="28"/>
      <c r="DT475" s="28"/>
      <c r="DU475" s="28"/>
      <c r="DV475" s="28"/>
      <c r="DW475" s="28"/>
      <c r="DX475" s="28"/>
      <c r="DY475" s="28"/>
      <c r="DZ475" s="28"/>
      <c r="EA475" s="28"/>
      <c r="EB475" s="28"/>
      <c r="EC475" s="28"/>
      <c r="ED475" s="28"/>
      <c r="EE475" s="28"/>
      <c r="EF475" s="28"/>
      <c r="EG475" s="28"/>
      <c r="EH475" s="28"/>
      <c r="EI475" s="28"/>
      <c r="EJ475" s="28"/>
      <c r="EK475" s="28"/>
      <c r="EL475" s="28"/>
      <c r="EM475" s="28"/>
    </row>
    <row r="476" spans="1:143" s="44" customFormat="1">
      <c r="A476" s="136"/>
      <c r="B476" s="103"/>
      <c r="C476" s="103"/>
      <c r="D476" s="103"/>
      <c r="K476" s="48"/>
      <c r="L476" s="48"/>
      <c r="O476" s="45"/>
      <c r="P476" s="45"/>
      <c r="U476" s="41"/>
      <c r="V476" s="41"/>
      <c r="W476" s="54"/>
      <c r="X476" s="54"/>
      <c r="AH476" s="61"/>
      <c r="AL476" s="100"/>
      <c r="AM476" s="32"/>
      <c r="AN476" s="32"/>
      <c r="AO476" s="32"/>
      <c r="AP476" s="126"/>
      <c r="AQ476" s="104"/>
      <c r="AR476" s="32"/>
      <c r="AS476" s="32"/>
      <c r="AT476" s="28"/>
      <c r="AU476" s="104"/>
      <c r="AV476" s="104"/>
      <c r="AW476" s="104"/>
      <c r="AX476" s="104"/>
      <c r="AY476" s="32"/>
      <c r="AZ476" s="104"/>
      <c r="BA476" s="104"/>
      <c r="BB476" s="108"/>
      <c r="BC476" s="108"/>
      <c r="BD476" s="108"/>
      <c r="BE476" s="104"/>
      <c r="BF476" s="104"/>
      <c r="BG476" s="28"/>
      <c r="BH476" s="28"/>
      <c r="BI476" s="28"/>
      <c r="BJ476" s="28"/>
      <c r="BK476" s="28"/>
      <c r="BL476" s="28"/>
      <c r="BM476" s="28"/>
      <c r="BN476" s="28"/>
      <c r="BO476" s="28"/>
      <c r="BP476" s="28"/>
      <c r="BQ476" s="28"/>
      <c r="BR476" s="28"/>
      <c r="BS476" s="28"/>
      <c r="BT476" s="28"/>
      <c r="BU476" s="28"/>
      <c r="BV476" s="28"/>
      <c r="BW476" s="28"/>
      <c r="BX476" s="28"/>
      <c r="BY476" s="28"/>
      <c r="BZ476" s="28"/>
      <c r="CA476" s="28"/>
      <c r="CB476" s="28"/>
      <c r="CC476" s="28"/>
      <c r="CD476" s="28"/>
      <c r="CE476" s="28"/>
      <c r="CF476" s="28"/>
      <c r="CG476" s="28"/>
      <c r="CH476" s="28"/>
      <c r="CI476" s="28"/>
      <c r="CJ476" s="28"/>
      <c r="CK476" s="28"/>
      <c r="CL476" s="28"/>
      <c r="CM476" s="28"/>
      <c r="CN476" s="28"/>
      <c r="CO476" s="28"/>
      <c r="CP476" s="28"/>
      <c r="CQ476" s="28"/>
      <c r="CR476" s="28"/>
      <c r="CS476" s="28"/>
      <c r="CT476" s="28"/>
      <c r="CU476" s="28"/>
      <c r="CV476" s="28"/>
      <c r="CW476" s="28"/>
      <c r="CX476" s="28"/>
      <c r="CY476" s="28"/>
      <c r="CZ476" s="28"/>
      <c r="DA476" s="28"/>
      <c r="DB476" s="28"/>
      <c r="DC476" s="28"/>
      <c r="DD476" s="28"/>
      <c r="DE476" s="28"/>
      <c r="DF476" s="28"/>
      <c r="DG476" s="28"/>
      <c r="DH476" s="28"/>
      <c r="DI476" s="28"/>
      <c r="DJ476" s="28"/>
      <c r="DK476" s="28"/>
      <c r="DL476" s="28"/>
      <c r="DM476" s="28"/>
      <c r="DN476" s="28"/>
      <c r="DO476" s="28"/>
      <c r="DP476" s="28"/>
      <c r="DQ476" s="28"/>
      <c r="DR476" s="28"/>
      <c r="DS476" s="28"/>
      <c r="DT476" s="28"/>
      <c r="DU476" s="28"/>
      <c r="DV476" s="28"/>
      <c r="DW476" s="28"/>
      <c r="DX476" s="28"/>
      <c r="DY476" s="28"/>
      <c r="DZ476" s="28"/>
      <c r="EA476" s="28"/>
      <c r="EB476" s="28"/>
      <c r="EC476" s="28"/>
      <c r="ED476" s="28"/>
      <c r="EE476" s="28"/>
      <c r="EF476" s="28"/>
      <c r="EG476" s="28"/>
      <c r="EH476" s="28"/>
      <c r="EI476" s="28"/>
      <c r="EJ476" s="28"/>
      <c r="EK476" s="28"/>
      <c r="EL476" s="28"/>
      <c r="EM476" s="28"/>
    </row>
    <row r="477" spans="1:143" s="44" customFormat="1">
      <c r="A477" s="136"/>
      <c r="B477" s="103"/>
      <c r="C477" s="103"/>
      <c r="D477" s="103"/>
      <c r="K477" s="48"/>
      <c r="L477" s="48"/>
      <c r="O477" s="45"/>
      <c r="P477" s="45"/>
      <c r="U477" s="41"/>
      <c r="V477" s="41"/>
      <c r="W477" s="54"/>
      <c r="X477" s="54"/>
      <c r="AH477" s="61"/>
      <c r="AL477" s="100"/>
      <c r="AM477" s="32"/>
      <c r="AN477" s="32"/>
      <c r="AO477" s="32"/>
      <c r="AP477" s="126"/>
      <c r="AQ477" s="104"/>
      <c r="AR477" s="32"/>
      <c r="AS477" s="32"/>
      <c r="AT477" s="28"/>
      <c r="AU477" s="104"/>
      <c r="AV477" s="104"/>
      <c r="AW477" s="104"/>
      <c r="AX477" s="104"/>
      <c r="AY477" s="32"/>
      <c r="AZ477" s="104"/>
      <c r="BA477" s="104"/>
      <c r="BB477" s="108"/>
      <c r="BC477" s="108"/>
      <c r="BD477" s="108"/>
      <c r="BE477" s="104"/>
      <c r="BF477" s="104"/>
      <c r="BG477" s="28"/>
      <c r="BH477" s="28"/>
      <c r="BI477" s="28"/>
      <c r="BJ477" s="28"/>
      <c r="BK477" s="28"/>
      <c r="BL477" s="28"/>
      <c r="BM477" s="28"/>
      <c r="BN477" s="28"/>
      <c r="BO477" s="28"/>
      <c r="BP477" s="28"/>
      <c r="BQ477" s="28"/>
      <c r="BR477" s="28"/>
      <c r="BS477" s="28"/>
      <c r="BT477" s="28"/>
      <c r="BU477" s="28"/>
      <c r="BV477" s="28"/>
      <c r="BW477" s="28"/>
      <c r="BX477" s="28"/>
      <c r="BY477" s="28"/>
      <c r="BZ477" s="28"/>
      <c r="CA477" s="28"/>
      <c r="CB477" s="28"/>
      <c r="CC477" s="28"/>
      <c r="CD477" s="28"/>
      <c r="CE477" s="28"/>
      <c r="CF477" s="28"/>
      <c r="CG477" s="28"/>
      <c r="CH477" s="28"/>
      <c r="CI477" s="28"/>
      <c r="CJ477" s="28"/>
      <c r="CK477" s="28"/>
      <c r="CL477" s="28"/>
      <c r="CM477" s="28"/>
      <c r="CN477" s="28"/>
      <c r="CO477" s="28"/>
      <c r="CP477" s="28"/>
      <c r="CQ477" s="28"/>
      <c r="CR477" s="28"/>
      <c r="CS477" s="28"/>
      <c r="CT477" s="28"/>
      <c r="CU477" s="28"/>
      <c r="CV477" s="28"/>
      <c r="CW477" s="28"/>
      <c r="CX477" s="28"/>
      <c r="CY477" s="28"/>
      <c r="CZ477" s="28"/>
      <c r="DA477" s="28"/>
      <c r="DB477" s="28"/>
      <c r="DC477" s="28"/>
      <c r="DD477" s="28"/>
      <c r="DE477" s="28"/>
      <c r="DF477" s="28"/>
      <c r="DG477" s="28"/>
      <c r="DH477" s="28"/>
      <c r="DI477" s="28"/>
      <c r="DJ477" s="28"/>
      <c r="DK477" s="28"/>
      <c r="DL477" s="28"/>
      <c r="DM477" s="28"/>
      <c r="DN477" s="28"/>
      <c r="DO477" s="28"/>
      <c r="DP477" s="28"/>
      <c r="DQ477" s="28"/>
      <c r="DR477" s="28"/>
      <c r="DS477" s="28"/>
      <c r="DT477" s="28"/>
      <c r="DU477" s="28"/>
      <c r="DV477" s="28"/>
      <c r="DW477" s="28"/>
      <c r="DX477" s="28"/>
      <c r="DY477" s="28"/>
      <c r="DZ477" s="28"/>
      <c r="EA477" s="28"/>
      <c r="EB477" s="28"/>
      <c r="EC477" s="28"/>
      <c r="ED477" s="28"/>
      <c r="EE477" s="28"/>
      <c r="EF477" s="28"/>
      <c r="EG477" s="28"/>
      <c r="EH477" s="28"/>
      <c r="EI477" s="28"/>
      <c r="EJ477" s="28"/>
      <c r="EK477" s="28"/>
      <c r="EL477" s="28"/>
      <c r="EM477" s="28"/>
    </row>
    <row r="478" spans="1:143" s="44" customFormat="1">
      <c r="A478" s="136"/>
      <c r="B478" s="103"/>
      <c r="C478" s="103"/>
      <c r="D478" s="103"/>
      <c r="K478" s="48"/>
      <c r="L478" s="48"/>
      <c r="O478" s="45"/>
      <c r="P478" s="45"/>
      <c r="U478" s="41"/>
      <c r="V478" s="41"/>
      <c r="W478" s="54"/>
      <c r="X478" s="54"/>
      <c r="AH478" s="61"/>
      <c r="AL478" s="100"/>
      <c r="AM478" s="32"/>
      <c r="AN478" s="32"/>
      <c r="AO478" s="32"/>
      <c r="AP478" s="126"/>
      <c r="AQ478" s="104"/>
      <c r="AR478" s="32"/>
      <c r="AS478" s="32"/>
      <c r="AT478" s="28"/>
      <c r="AU478" s="104"/>
      <c r="AV478" s="104"/>
      <c r="AW478" s="104"/>
      <c r="AX478" s="104"/>
      <c r="AY478" s="32"/>
      <c r="AZ478" s="104"/>
      <c r="BA478" s="104"/>
      <c r="BB478" s="108"/>
      <c r="BC478" s="108"/>
      <c r="BD478" s="108"/>
      <c r="BE478" s="104"/>
      <c r="BF478" s="104"/>
      <c r="BG478" s="28"/>
      <c r="BH478" s="28"/>
      <c r="BI478" s="28"/>
      <c r="BJ478" s="28"/>
      <c r="BK478" s="28"/>
      <c r="BL478" s="28"/>
      <c r="BM478" s="28"/>
      <c r="BN478" s="28"/>
      <c r="BO478" s="28"/>
      <c r="BP478" s="28"/>
      <c r="BQ478" s="28"/>
      <c r="BR478" s="28"/>
      <c r="BS478" s="28"/>
      <c r="BT478" s="28"/>
      <c r="BU478" s="28"/>
      <c r="BV478" s="28"/>
      <c r="BW478" s="28"/>
      <c r="BX478" s="28"/>
      <c r="BY478" s="28"/>
      <c r="BZ478" s="28"/>
      <c r="CA478" s="28"/>
      <c r="CB478" s="28"/>
      <c r="CC478" s="28"/>
      <c r="CD478" s="28"/>
      <c r="CE478" s="28"/>
      <c r="CF478" s="28"/>
      <c r="CG478" s="28"/>
      <c r="CH478" s="28"/>
      <c r="CI478" s="28"/>
      <c r="CJ478" s="28"/>
      <c r="CK478" s="28"/>
      <c r="CL478" s="28"/>
      <c r="CM478" s="28"/>
      <c r="CN478" s="28"/>
      <c r="CO478" s="28"/>
      <c r="CP478" s="28"/>
      <c r="CQ478" s="28"/>
      <c r="CR478" s="28"/>
      <c r="CS478" s="28"/>
      <c r="CT478" s="28"/>
      <c r="CU478" s="28"/>
      <c r="CV478" s="28"/>
      <c r="CW478" s="28"/>
      <c r="CX478" s="28"/>
      <c r="CY478" s="28"/>
      <c r="CZ478" s="28"/>
      <c r="DA478" s="28"/>
      <c r="DB478" s="28"/>
      <c r="DC478" s="28"/>
      <c r="DD478" s="28"/>
      <c r="DE478" s="28"/>
      <c r="DF478" s="28"/>
      <c r="DG478" s="28"/>
      <c r="DH478" s="28"/>
      <c r="DI478" s="28"/>
      <c r="DJ478" s="28"/>
      <c r="DK478" s="28"/>
      <c r="DL478" s="28"/>
      <c r="DM478" s="28"/>
      <c r="DN478" s="28"/>
      <c r="DO478" s="28"/>
      <c r="DP478" s="28"/>
      <c r="DQ478" s="28"/>
      <c r="DR478" s="28"/>
      <c r="DS478" s="28"/>
      <c r="DT478" s="28"/>
      <c r="DU478" s="28"/>
      <c r="DV478" s="28"/>
      <c r="DW478" s="28"/>
      <c r="DX478" s="28"/>
      <c r="DY478" s="28"/>
      <c r="DZ478" s="28"/>
      <c r="EA478" s="28"/>
      <c r="EB478" s="28"/>
      <c r="EC478" s="28"/>
      <c r="ED478" s="28"/>
      <c r="EE478" s="28"/>
      <c r="EF478" s="28"/>
      <c r="EG478" s="28"/>
      <c r="EH478" s="28"/>
      <c r="EI478" s="28"/>
      <c r="EJ478" s="28"/>
      <c r="EK478" s="28"/>
      <c r="EL478" s="28"/>
      <c r="EM478" s="28"/>
    </row>
    <row r="479" spans="1:143" s="44" customFormat="1">
      <c r="A479" s="136"/>
      <c r="B479" s="103"/>
      <c r="C479" s="103"/>
      <c r="D479" s="103"/>
      <c r="K479" s="48"/>
      <c r="L479" s="48"/>
      <c r="O479" s="45"/>
      <c r="P479" s="45"/>
      <c r="U479" s="41"/>
      <c r="V479" s="41"/>
      <c r="W479" s="54"/>
      <c r="X479" s="54"/>
      <c r="AH479" s="61"/>
      <c r="AL479" s="100"/>
      <c r="AM479" s="32"/>
      <c r="AN479" s="32"/>
      <c r="AO479" s="32"/>
      <c r="AP479" s="126"/>
      <c r="AQ479" s="104"/>
      <c r="AR479" s="32"/>
      <c r="AS479" s="32"/>
      <c r="AT479" s="28"/>
      <c r="AU479" s="104"/>
      <c r="AV479" s="104"/>
      <c r="AW479" s="104"/>
      <c r="AX479" s="104"/>
      <c r="AY479" s="32"/>
      <c r="AZ479" s="104"/>
      <c r="BA479" s="104"/>
      <c r="BB479" s="108"/>
      <c r="BC479" s="108"/>
      <c r="BD479" s="108"/>
      <c r="BE479" s="104"/>
      <c r="BF479" s="104"/>
      <c r="BG479" s="28"/>
      <c r="BH479" s="28"/>
      <c r="BI479" s="28"/>
      <c r="BJ479" s="28"/>
      <c r="BK479" s="28"/>
      <c r="BL479" s="28"/>
      <c r="BM479" s="28"/>
      <c r="BN479" s="28"/>
      <c r="BO479" s="28"/>
      <c r="BP479" s="28"/>
      <c r="BQ479" s="28"/>
      <c r="BR479" s="28"/>
      <c r="BS479" s="28"/>
      <c r="BT479" s="28"/>
      <c r="BU479" s="28"/>
      <c r="BV479" s="28"/>
      <c r="BW479" s="28"/>
      <c r="BX479" s="28"/>
      <c r="BY479" s="28"/>
      <c r="BZ479" s="28"/>
      <c r="CA479" s="28"/>
      <c r="CB479" s="28"/>
      <c r="CC479" s="28"/>
      <c r="CD479" s="28"/>
      <c r="CE479" s="28"/>
      <c r="CF479" s="28"/>
      <c r="CG479" s="28"/>
      <c r="CH479" s="28"/>
      <c r="CI479" s="28"/>
      <c r="CJ479" s="28"/>
      <c r="CK479" s="28"/>
      <c r="CL479" s="28"/>
      <c r="CM479" s="28"/>
      <c r="CN479" s="28"/>
      <c r="CO479" s="28"/>
      <c r="CP479" s="28"/>
      <c r="CQ479" s="28"/>
      <c r="CR479" s="28"/>
      <c r="CS479" s="28"/>
      <c r="CT479" s="28"/>
      <c r="CU479" s="28"/>
      <c r="CV479" s="28"/>
      <c r="CW479" s="28"/>
      <c r="CX479" s="28"/>
      <c r="CY479" s="28"/>
      <c r="CZ479" s="28"/>
      <c r="DA479" s="28"/>
      <c r="DB479" s="28"/>
      <c r="DC479" s="28"/>
      <c r="DD479" s="28"/>
      <c r="DE479" s="28"/>
      <c r="DF479" s="28"/>
      <c r="DG479" s="28"/>
      <c r="DH479" s="28"/>
      <c r="DI479" s="28"/>
      <c r="DJ479" s="28"/>
      <c r="DK479" s="28"/>
      <c r="DL479" s="28"/>
      <c r="DM479" s="28"/>
      <c r="DN479" s="28"/>
      <c r="DO479" s="28"/>
      <c r="DP479" s="28"/>
      <c r="DQ479" s="28"/>
      <c r="DR479" s="28"/>
      <c r="DS479" s="28"/>
      <c r="DT479" s="28"/>
      <c r="DU479" s="28"/>
      <c r="DV479" s="28"/>
      <c r="DW479" s="28"/>
      <c r="DX479" s="28"/>
      <c r="DY479" s="28"/>
      <c r="DZ479" s="28"/>
      <c r="EA479" s="28"/>
      <c r="EB479" s="28"/>
      <c r="EC479" s="28"/>
      <c r="ED479" s="28"/>
      <c r="EE479" s="28"/>
      <c r="EF479" s="28"/>
      <c r="EG479" s="28"/>
      <c r="EH479" s="28"/>
      <c r="EI479" s="28"/>
      <c r="EJ479" s="28"/>
      <c r="EK479" s="28"/>
      <c r="EL479" s="28"/>
      <c r="EM479" s="28"/>
    </row>
    <row r="480" spans="1:143" s="44" customFormat="1">
      <c r="A480" s="136"/>
      <c r="B480" s="103"/>
      <c r="C480" s="103"/>
      <c r="D480" s="103"/>
      <c r="K480" s="48"/>
      <c r="L480" s="48"/>
      <c r="O480" s="45"/>
      <c r="P480" s="45"/>
      <c r="U480" s="41"/>
      <c r="V480" s="41"/>
      <c r="W480" s="54"/>
      <c r="X480" s="54"/>
      <c r="AH480" s="61"/>
      <c r="AL480" s="100"/>
      <c r="AM480" s="32"/>
      <c r="AN480" s="32"/>
      <c r="AO480" s="32"/>
      <c r="AP480" s="126"/>
      <c r="AQ480" s="104"/>
      <c r="AR480" s="32"/>
      <c r="AS480" s="32"/>
      <c r="AT480" s="28"/>
      <c r="AU480" s="104"/>
      <c r="AV480" s="104"/>
      <c r="AW480" s="104"/>
      <c r="AX480" s="104"/>
      <c r="AY480" s="32"/>
      <c r="AZ480" s="104"/>
      <c r="BA480" s="104"/>
      <c r="BB480" s="108"/>
      <c r="BC480" s="108"/>
      <c r="BD480" s="108"/>
      <c r="BE480" s="104"/>
      <c r="BF480" s="104"/>
      <c r="BG480" s="28"/>
      <c r="BH480" s="28"/>
      <c r="BI480" s="28"/>
      <c r="BJ480" s="28"/>
      <c r="BK480" s="28"/>
      <c r="BL480" s="28"/>
      <c r="BM480" s="28"/>
      <c r="BN480" s="28"/>
      <c r="BO480" s="28"/>
      <c r="BP480" s="28"/>
      <c r="BQ480" s="28"/>
      <c r="BR480" s="28"/>
      <c r="BS480" s="28"/>
      <c r="BT480" s="28"/>
      <c r="BU480" s="28"/>
      <c r="BV480" s="28"/>
      <c r="BW480" s="28"/>
      <c r="BX480" s="28"/>
      <c r="BY480" s="28"/>
      <c r="BZ480" s="28"/>
      <c r="CA480" s="28"/>
      <c r="CB480" s="28"/>
      <c r="CC480" s="28"/>
      <c r="CD480" s="28"/>
      <c r="CE480" s="28"/>
      <c r="CF480" s="28"/>
      <c r="CG480" s="28"/>
      <c r="CH480" s="28"/>
      <c r="CI480" s="28"/>
      <c r="CJ480" s="28"/>
      <c r="CK480" s="28"/>
      <c r="CL480" s="28"/>
      <c r="CM480" s="28"/>
      <c r="CN480" s="28"/>
      <c r="CO480" s="28"/>
      <c r="CP480" s="28"/>
      <c r="CQ480" s="28"/>
      <c r="CR480" s="28"/>
      <c r="CS480" s="28"/>
      <c r="CT480" s="28"/>
      <c r="CU480" s="28"/>
      <c r="CV480" s="28"/>
      <c r="CW480" s="28"/>
      <c r="CX480" s="28"/>
      <c r="CY480" s="28"/>
      <c r="CZ480" s="28"/>
      <c r="DA480" s="28"/>
      <c r="DB480" s="28"/>
      <c r="DC480" s="28"/>
      <c r="DD480" s="28"/>
      <c r="DE480" s="28"/>
      <c r="DF480" s="28"/>
      <c r="DG480" s="28"/>
      <c r="DH480" s="28"/>
      <c r="DI480" s="28"/>
      <c r="DJ480" s="28"/>
      <c r="DK480" s="28"/>
      <c r="DL480" s="28"/>
      <c r="DM480" s="28"/>
      <c r="DN480" s="28"/>
      <c r="DO480" s="28"/>
      <c r="DP480" s="28"/>
      <c r="DQ480" s="28"/>
      <c r="DR480" s="28"/>
      <c r="DS480" s="28"/>
      <c r="DT480" s="28"/>
      <c r="DU480" s="28"/>
      <c r="DV480" s="28"/>
      <c r="DW480" s="28"/>
      <c r="DX480" s="28"/>
      <c r="DY480" s="28"/>
      <c r="DZ480" s="28"/>
      <c r="EA480" s="28"/>
      <c r="EB480" s="28"/>
      <c r="EC480" s="28"/>
      <c r="ED480" s="28"/>
      <c r="EE480" s="28"/>
      <c r="EF480" s="28"/>
      <c r="EG480" s="28"/>
      <c r="EH480" s="28"/>
      <c r="EI480" s="28"/>
      <c r="EJ480" s="28"/>
      <c r="EK480" s="28"/>
      <c r="EL480" s="28"/>
      <c r="EM480" s="28"/>
    </row>
    <row r="481" spans="1:143" s="44" customFormat="1">
      <c r="A481" s="136"/>
      <c r="B481" s="103"/>
      <c r="C481" s="103"/>
      <c r="D481" s="103"/>
      <c r="K481" s="48"/>
      <c r="L481" s="48"/>
      <c r="O481" s="45"/>
      <c r="P481" s="45"/>
      <c r="U481" s="41"/>
      <c r="V481" s="41"/>
      <c r="W481" s="54"/>
      <c r="X481" s="54"/>
      <c r="AH481" s="61"/>
      <c r="AL481" s="100"/>
      <c r="AM481" s="32"/>
      <c r="AN481" s="32"/>
      <c r="AO481" s="32"/>
      <c r="AP481" s="126"/>
      <c r="AQ481" s="104"/>
      <c r="AR481" s="32"/>
      <c r="AS481" s="32"/>
      <c r="AT481" s="28"/>
      <c r="AU481" s="104"/>
      <c r="AV481" s="104"/>
      <c r="AW481" s="104"/>
      <c r="AX481" s="104"/>
      <c r="AY481" s="32"/>
      <c r="AZ481" s="104"/>
      <c r="BA481" s="104"/>
      <c r="BB481" s="108"/>
      <c r="BC481" s="108"/>
      <c r="BD481" s="108"/>
      <c r="BE481" s="104"/>
      <c r="BF481" s="104"/>
      <c r="BG481" s="28"/>
      <c r="BH481" s="28"/>
      <c r="BI481" s="28"/>
      <c r="BJ481" s="28"/>
      <c r="BK481" s="28"/>
      <c r="BL481" s="28"/>
      <c r="BM481" s="28"/>
      <c r="BN481" s="28"/>
      <c r="BO481" s="28"/>
      <c r="BP481" s="28"/>
      <c r="BQ481" s="28"/>
      <c r="BR481" s="28"/>
      <c r="BS481" s="28"/>
      <c r="BT481" s="28"/>
      <c r="BU481" s="28"/>
      <c r="BV481" s="28"/>
      <c r="BW481" s="28"/>
      <c r="BX481" s="28"/>
      <c r="BY481" s="28"/>
      <c r="BZ481" s="28"/>
      <c r="CA481" s="28"/>
      <c r="CB481" s="28"/>
      <c r="CC481" s="28"/>
      <c r="CD481" s="28"/>
      <c r="CE481" s="28"/>
      <c r="CF481" s="28"/>
      <c r="CG481" s="28"/>
      <c r="CH481" s="28"/>
      <c r="CI481" s="28"/>
      <c r="CJ481" s="28"/>
      <c r="CK481" s="28"/>
      <c r="CL481" s="28"/>
      <c r="CM481" s="28"/>
      <c r="CN481" s="28"/>
      <c r="CO481" s="28"/>
      <c r="CP481" s="28"/>
      <c r="CQ481" s="28"/>
      <c r="CR481" s="28"/>
      <c r="CS481" s="28"/>
      <c r="CT481" s="28"/>
      <c r="CU481" s="28"/>
      <c r="CV481" s="28"/>
      <c r="CW481" s="28"/>
      <c r="CX481" s="28"/>
      <c r="CY481" s="28"/>
      <c r="CZ481" s="28"/>
      <c r="DA481" s="28"/>
      <c r="DB481" s="28"/>
      <c r="DC481" s="28"/>
      <c r="DD481" s="28"/>
      <c r="DE481" s="28"/>
      <c r="DF481" s="28"/>
      <c r="DG481" s="28"/>
      <c r="DH481" s="28"/>
      <c r="DI481" s="28"/>
      <c r="DJ481" s="28"/>
      <c r="DK481" s="28"/>
      <c r="DL481" s="28"/>
      <c r="DM481" s="28"/>
      <c r="DN481" s="28"/>
      <c r="DO481" s="28"/>
      <c r="DP481" s="28"/>
      <c r="DQ481" s="28"/>
      <c r="DR481" s="28"/>
      <c r="DS481" s="28"/>
      <c r="DT481" s="28"/>
      <c r="DU481" s="28"/>
      <c r="DV481" s="28"/>
      <c r="DW481" s="28"/>
      <c r="DX481" s="28"/>
      <c r="DY481" s="28"/>
      <c r="DZ481" s="28"/>
      <c r="EA481" s="28"/>
      <c r="EB481" s="28"/>
      <c r="EC481" s="28"/>
      <c r="ED481" s="28"/>
      <c r="EE481" s="28"/>
      <c r="EF481" s="28"/>
      <c r="EG481" s="28"/>
      <c r="EH481" s="28"/>
      <c r="EI481" s="28"/>
      <c r="EJ481" s="28"/>
      <c r="EK481" s="28"/>
      <c r="EL481" s="28"/>
      <c r="EM481" s="28"/>
    </row>
    <row r="482" spans="1:143" s="44" customFormat="1">
      <c r="A482" s="136"/>
      <c r="B482" s="103"/>
      <c r="C482" s="103"/>
      <c r="D482" s="103"/>
      <c r="K482" s="48"/>
      <c r="L482" s="48"/>
      <c r="O482" s="45"/>
      <c r="P482" s="45"/>
      <c r="U482" s="41"/>
      <c r="V482" s="41"/>
      <c r="W482" s="54"/>
      <c r="X482" s="54"/>
      <c r="AH482" s="61"/>
      <c r="AL482" s="100"/>
      <c r="AM482" s="32"/>
      <c r="AN482" s="32"/>
      <c r="AO482" s="32"/>
      <c r="AP482" s="126"/>
      <c r="AQ482" s="104"/>
      <c r="AR482" s="32"/>
      <c r="AS482" s="32"/>
      <c r="AT482" s="28"/>
      <c r="AU482" s="104"/>
      <c r="AV482" s="104"/>
      <c r="AW482" s="104"/>
      <c r="AX482" s="104"/>
      <c r="AY482" s="32"/>
      <c r="AZ482" s="104"/>
      <c r="BA482" s="104"/>
      <c r="BB482" s="108"/>
      <c r="BC482" s="108"/>
      <c r="BD482" s="108"/>
      <c r="BE482" s="104"/>
      <c r="BF482" s="104"/>
      <c r="BG482" s="28"/>
      <c r="BH482" s="28"/>
      <c r="BI482" s="28"/>
      <c r="BJ482" s="28"/>
      <c r="BK482" s="28"/>
      <c r="BL482" s="28"/>
      <c r="BM482" s="28"/>
      <c r="BN482" s="28"/>
      <c r="BO482" s="28"/>
      <c r="BP482" s="28"/>
      <c r="BQ482" s="28"/>
      <c r="BR482" s="28"/>
      <c r="BS482" s="28"/>
      <c r="BT482" s="28"/>
      <c r="BU482" s="28"/>
      <c r="BV482" s="28"/>
      <c r="BW482" s="28"/>
      <c r="BX482" s="28"/>
      <c r="BY482" s="28"/>
      <c r="BZ482" s="28"/>
      <c r="CA482" s="28"/>
      <c r="CB482" s="28"/>
      <c r="CC482" s="28"/>
      <c r="CD482" s="28"/>
      <c r="CE482" s="28"/>
      <c r="CF482" s="28"/>
      <c r="CG482" s="28"/>
      <c r="CH482" s="28"/>
      <c r="CI482" s="28"/>
      <c r="CJ482" s="28"/>
      <c r="CK482" s="28"/>
      <c r="CL482" s="28"/>
      <c r="CM482" s="28"/>
      <c r="CN482" s="28"/>
      <c r="CO482" s="28"/>
      <c r="CP482" s="28"/>
      <c r="CQ482" s="28"/>
      <c r="CR482" s="28"/>
      <c r="CS482" s="28"/>
      <c r="CT482" s="28"/>
      <c r="CU482" s="28"/>
      <c r="CV482" s="28"/>
      <c r="CW482" s="28"/>
      <c r="CX482" s="28"/>
      <c r="CY482" s="28"/>
      <c r="CZ482" s="28"/>
      <c r="DA482" s="28"/>
      <c r="DB482" s="28"/>
      <c r="DC482" s="28"/>
      <c r="DD482" s="28"/>
      <c r="DE482" s="28"/>
      <c r="DF482" s="28"/>
      <c r="DG482" s="28"/>
      <c r="DH482" s="28"/>
      <c r="DI482" s="28"/>
      <c r="DJ482" s="28"/>
      <c r="DK482" s="28"/>
      <c r="DL482" s="28"/>
      <c r="DM482" s="28"/>
      <c r="DN482" s="28"/>
      <c r="DO482" s="28"/>
      <c r="DP482" s="28"/>
      <c r="DQ482" s="28"/>
      <c r="DR482" s="28"/>
      <c r="DS482" s="28"/>
      <c r="DT482" s="28"/>
      <c r="DU482" s="28"/>
      <c r="DV482" s="28"/>
      <c r="DW482" s="28"/>
      <c r="DX482" s="28"/>
      <c r="DY482" s="28"/>
      <c r="DZ482" s="28"/>
      <c r="EA482" s="28"/>
      <c r="EB482" s="28"/>
      <c r="EC482" s="28"/>
      <c r="ED482" s="28"/>
      <c r="EE482" s="28"/>
      <c r="EF482" s="28"/>
      <c r="EG482" s="28"/>
      <c r="EH482" s="28"/>
      <c r="EI482" s="28"/>
      <c r="EJ482" s="28"/>
      <c r="EK482" s="28"/>
      <c r="EL482" s="28"/>
      <c r="EM482" s="28"/>
    </row>
    <row r="483" spans="1:143" s="44" customFormat="1">
      <c r="A483" s="136"/>
      <c r="B483" s="103"/>
      <c r="C483" s="103"/>
      <c r="D483" s="103"/>
      <c r="K483" s="48"/>
      <c r="L483" s="48"/>
      <c r="O483" s="45"/>
      <c r="P483" s="45"/>
      <c r="U483" s="41"/>
      <c r="V483" s="41"/>
      <c r="W483" s="54"/>
      <c r="X483" s="54"/>
      <c r="AH483" s="61"/>
      <c r="AL483" s="100"/>
      <c r="AM483" s="32"/>
      <c r="AN483" s="32"/>
      <c r="AO483" s="32"/>
      <c r="AP483" s="126"/>
      <c r="AQ483" s="104"/>
      <c r="AR483" s="32"/>
      <c r="AS483" s="32"/>
      <c r="AT483" s="28"/>
      <c r="AU483" s="104"/>
      <c r="AV483" s="104"/>
      <c r="AW483" s="104"/>
      <c r="AX483" s="104"/>
      <c r="AY483" s="32"/>
      <c r="AZ483" s="104"/>
      <c r="BA483" s="104"/>
      <c r="BB483" s="108"/>
      <c r="BC483" s="108"/>
      <c r="BD483" s="108"/>
      <c r="BE483" s="104"/>
      <c r="BF483" s="104"/>
      <c r="BG483" s="28"/>
      <c r="BH483" s="28"/>
      <c r="BI483" s="28"/>
      <c r="BJ483" s="28"/>
      <c r="BK483" s="28"/>
      <c r="BL483" s="28"/>
      <c r="BM483" s="28"/>
      <c r="BN483" s="28"/>
      <c r="BO483" s="28"/>
      <c r="BP483" s="28"/>
      <c r="BQ483" s="28"/>
      <c r="BR483" s="28"/>
      <c r="BS483" s="28"/>
      <c r="BT483" s="28"/>
      <c r="BU483" s="28"/>
      <c r="BV483" s="28"/>
      <c r="BW483" s="28"/>
      <c r="BX483" s="28"/>
      <c r="BY483" s="28"/>
      <c r="BZ483" s="28"/>
      <c r="CA483" s="28"/>
      <c r="CB483" s="28"/>
      <c r="CC483" s="28"/>
      <c r="CD483" s="28"/>
      <c r="CE483" s="28"/>
      <c r="CF483" s="28"/>
      <c r="CG483" s="28"/>
      <c r="CH483" s="28"/>
      <c r="CI483" s="28"/>
      <c r="CJ483" s="28"/>
      <c r="CK483" s="28"/>
      <c r="CL483" s="28"/>
      <c r="CM483" s="28"/>
      <c r="CN483" s="28"/>
      <c r="CO483" s="28"/>
      <c r="CP483" s="28"/>
      <c r="CQ483" s="28"/>
      <c r="CR483" s="28"/>
      <c r="CS483" s="28"/>
      <c r="CT483" s="28"/>
      <c r="CU483" s="28"/>
      <c r="CV483" s="28"/>
      <c r="CW483" s="28"/>
      <c r="CX483" s="28"/>
      <c r="CY483" s="28"/>
      <c r="CZ483" s="28"/>
      <c r="DA483" s="28"/>
      <c r="DB483" s="28"/>
      <c r="DC483" s="28"/>
      <c r="DD483" s="28"/>
      <c r="DE483" s="28"/>
      <c r="DF483" s="28"/>
      <c r="DG483" s="28"/>
      <c r="DH483" s="28"/>
      <c r="DI483" s="28"/>
      <c r="DJ483" s="28"/>
      <c r="DK483" s="28"/>
      <c r="DL483" s="28"/>
      <c r="DM483" s="28"/>
      <c r="DN483" s="28"/>
      <c r="DO483" s="28"/>
      <c r="DP483" s="28"/>
      <c r="DQ483" s="28"/>
      <c r="DR483" s="28"/>
      <c r="DS483" s="28"/>
      <c r="DT483" s="28"/>
      <c r="DU483" s="28"/>
      <c r="DV483" s="28"/>
      <c r="DW483" s="28"/>
      <c r="DX483" s="28"/>
      <c r="DY483" s="28"/>
      <c r="DZ483" s="28"/>
      <c r="EA483" s="28"/>
      <c r="EB483" s="28"/>
      <c r="EC483" s="28"/>
      <c r="ED483" s="28"/>
      <c r="EE483" s="28"/>
      <c r="EF483" s="28"/>
      <c r="EG483" s="28"/>
      <c r="EH483" s="28"/>
      <c r="EI483" s="28"/>
      <c r="EJ483" s="28"/>
      <c r="EK483" s="28"/>
      <c r="EL483" s="28"/>
      <c r="EM483" s="28"/>
    </row>
    <row r="484" spans="1:143" s="44" customFormat="1">
      <c r="A484" s="136"/>
      <c r="B484" s="103"/>
      <c r="C484" s="103"/>
      <c r="D484" s="103"/>
      <c r="K484" s="48"/>
      <c r="L484" s="48"/>
      <c r="O484" s="45"/>
      <c r="P484" s="45"/>
      <c r="U484" s="41"/>
      <c r="V484" s="41"/>
      <c r="W484" s="54"/>
      <c r="X484" s="54"/>
      <c r="AH484" s="61"/>
      <c r="AL484" s="100"/>
      <c r="AM484" s="32"/>
      <c r="AN484" s="32"/>
      <c r="AO484" s="32"/>
      <c r="AP484" s="126"/>
      <c r="AQ484" s="104"/>
      <c r="AR484" s="32"/>
      <c r="AS484" s="32"/>
      <c r="AT484" s="28"/>
      <c r="AU484" s="104"/>
      <c r="AV484" s="104"/>
      <c r="AW484" s="104"/>
      <c r="AX484" s="104"/>
      <c r="AY484" s="32"/>
      <c r="AZ484" s="104"/>
      <c r="BA484" s="104"/>
      <c r="BB484" s="108"/>
      <c r="BC484" s="108"/>
      <c r="BD484" s="108"/>
      <c r="BE484" s="104"/>
      <c r="BF484" s="104"/>
      <c r="BG484" s="28"/>
      <c r="BH484" s="28"/>
      <c r="BI484" s="28"/>
      <c r="BJ484" s="28"/>
      <c r="BK484" s="28"/>
      <c r="BL484" s="28"/>
      <c r="BM484" s="28"/>
      <c r="BN484" s="28"/>
      <c r="BO484" s="28"/>
      <c r="BP484" s="28"/>
      <c r="BQ484" s="28"/>
      <c r="BR484" s="28"/>
      <c r="BS484" s="28"/>
      <c r="BT484" s="28"/>
      <c r="BU484" s="28"/>
      <c r="BV484" s="28"/>
      <c r="BW484" s="28"/>
      <c r="BX484" s="28"/>
      <c r="BY484" s="28"/>
      <c r="BZ484" s="28"/>
      <c r="CA484" s="28"/>
      <c r="CB484" s="28"/>
      <c r="CC484" s="28"/>
      <c r="CD484" s="28"/>
      <c r="CE484" s="28"/>
      <c r="CF484" s="28"/>
      <c r="CG484" s="28"/>
      <c r="CH484" s="28"/>
      <c r="CI484" s="28"/>
      <c r="CJ484" s="28"/>
      <c r="CK484" s="28"/>
      <c r="CL484" s="28"/>
      <c r="CM484" s="28"/>
      <c r="CN484" s="28"/>
      <c r="CO484" s="28"/>
      <c r="CP484" s="28"/>
      <c r="CQ484" s="28"/>
      <c r="CR484" s="28"/>
      <c r="CS484" s="28"/>
      <c r="CT484" s="28"/>
      <c r="CU484" s="28"/>
      <c r="CV484" s="28"/>
      <c r="CW484" s="28"/>
      <c r="CX484" s="28"/>
      <c r="CY484" s="28"/>
      <c r="CZ484" s="28"/>
      <c r="DA484" s="28"/>
      <c r="DB484" s="28"/>
      <c r="DC484" s="28"/>
      <c r="DD484" s="28"/>
      <c r="DE484" s="28"/>
      <c r="DF484" s="28"/>
      <c r="DG484" s="28"/>
      <c r="DH484" s="28"/>
      <c r="DI484" s="28"/>
      <c r="DJ484" s="28"/>
      <c r="DK484" s="28"/>
      <c r="DL484" s="28"/>
      <c r="DM484" s="28"/>
      <c r="DN484" s="28"/>
      <c r="DO484" s="28"/>
      <c r="DP484" s="28"/>
      <c r="DQ484" s="28"/>
      <c r="DR484" s="28"/>
      <c r="DS484" s="28"/>
      <c r="DT484" s="28"/>
      <c r="DU484" s="28"/>
      <c r="DV484" s="28"/>
      <c r="DW484" s="28"/>
      <c r="DX484" s="28"/>
      <c r="DY484" s="28"/>
      <c r="DZ484" s="28"/>
      <c r="EA484" s="28"/>
      <c r="EB484" s="28"/>
      <c r="EC484" s="28"/>
      <c r="ED484" s="28"/>
      <c r="EE484" s="28"/>
      <c r="EF484" s="28"/>
      <c r="EG484" s="28"/>
      <c r="EH484" s="28"/>
      <c r="EI484" s="28"/>
      <c r="EJ484" s="28"/>
      <c r="EK484" s="28"/>
      <c r="EL484" s="28"/>
      <c r="EM484" s="28"/>
    </row>
    <row r="485" spans="1:143" s="44" customFormat="1">
      <c r="A485" s="136"/>
      <c r="B485" s="103"/>
      <c r="C485" s="103"/>
      <c r="D485" s="103"/>
      <c r="K485" s="48"/>
      <c r="L485" s="48"/>
      <c r="O485" s="45"/>
      <c r="P485" s="45"/>
      <c r="U485" s="41"/>
      <c r="V485" s="41"/>
      <c r="W485" s="54"/>
      <c r="X485" s="54"/>
      <c r="AH485" s="61"/>
      <c r="AL485" s="100"/>
      <c r="AM485" s="32"/>
      <c r="AN485" s="32"/>
      <c r="AO485" s="32"/>
      <c r="AP485" s="126"/>
      <c r="AQ485" s="104"/>
      <c r="AR485" s="32"/>
      <c r="AS485" s="32"/>
      <c r="AT485" s="28"/>
      <c r="AU485" s="104"/>
      <c r="AV485" s="104"/>
      <c r="AW485" s="104"/>
      <c r="AX485" s="104"/>
      <c r="AY485" s="32"/>
      <c r="AZ485" s="104"/>
      <c r="BA485" s="104"/>
      <c r="BB485" s="108"/>
      <c r="BC485" s="108"/>
      <c r="BD485" s="108"/>
      <c r="BE485" s="104"/>
      <c r="BF485" s="104"/>
      <c r="BG485" s="28"/>
      <c r="BH485" s="28"/>
      <c r="BI485" s="28"/>
      <c r="BJ485" s="28"/>
      <c r="BK485" s="28"/>
      <c r="BL485" s="28"/>
      <c r="BM485" s="28"/>
      <c r="BN485" s="28"/>
      <c r="BO485" s="28"/>
      <c r="BP485" s="28"/>
      <c r="BQ485" s="28"/>
      <c r="BR485" s="28"/>
      <c r="BS485" s="28"/>
      <c r="BT485" s="28"/>
      <c r="BU485" s="28"/>
      <c r="BV485" s="28"/>
      <c r="BW485" s="28"/>
      <c r="BX485" s="28"/>
      <c r="BY485" s="28"/>
      <c r="BZ485" s="28"/>
      <c r="CA485" s="28"/>
      <c r="CB485" s="28"/>
      <c r="CC485" s="28"/>
      <c r="CD485" s="28"/>
      <c r="CE485" s="28"/>
      <c r="CF485" s="28"/>
      <c r="CG485" s="28"/>
      <c r="CH485" s="28"/>
      <c r="CI485" s="28"/>
      <c r="CJ485" s="28"/>
      <c r="CK485" s="28"/>
      <c r="CL485" s="28"/>
      <c r="CM485" s="28"/>
      <c r="CN485" s="28"/>
      <c r="CO485" s="28"/>
      <c r="CP485" s="28"/>
      <c r="CQ485" s="28"/>
      <c r="CR485" s="28"/>
      <c r="CS485" s="28"/>
      <c r="CT485" s="28"/>
      <c r="CU485" s="28"/>
      <c r="CV485" s="28"/>
      <c r="CW485" s="28"/>
      <c r="CX485" s="28"/>
      <c r="CY485" s="28"/>
      <c r="CZ485" s="28"/>
      <c r="DA485" s="28"/>
      <c r="DB485" s="28"/>
      <c r="DC485" s="28"/>
      <c r="DD485" s="28"/>
      <c r="DE485" s="28"/>
      <c r="DF485" s="28"/>
      <c r="DG485" s="28"/>
      <c r="DH485" s="28"/>
      <c r="DI485" s="28"/>
      <c r="DJ485" s="28"/>
      <c r="DK485" s="28"/>
      <c r="DL485" s="28"/>
      <c r="DM485" s="28"/>
      <c r="DN485" s="28"/>
      <c r="DO485" s="28"/>
      <c r="DP485" s="28"/>
      <c r="DQ485" s="28"/>
      <c r="DR485" s="28"/>
      <c r="DS485" s="28"/>
      <c r="DT485" s="28"/>
      <c r="DU485" s="28"/>
      <c r="DV485" s="28"/>
      <c r="DW485" s="28"/>
      <c r="DX485" s="28"/>
      <c r="DY485" s="28"/>
      <c r="DZ485" s="28"/>
      <c r="EA485" s="28"/>
      <c r="EB485" s="28"/>
      <c r="EC485" s="28"/>
      <c r="ED485" s="28"/>
      <c r="EE485" s="28"/>
      <c r="EF485" s="28"/>
      <c r="EG485" s="28"/>
      <c r="EH485" s="28"/>
      <c r="EI485" s="28"/>
      <c r="EJ485" s="28"/>
      <c r="EK485" s="28"/>
      <c r="EL485" s="28"/>
      <c r="EM485" s="28"/>
    </row>
    <row r="486" spans="1:143" s="44" customFormat="1">
      <c r="A486" s="136"/>
      <c r="B486" s="103"/>
      <c r="C486" s="103"/>
      <c r="D486" s="103"/>
      <c r="K486" s="48"/>
      <c r="L486" s="48"/>
      <c r="O486" s="45"/>
      <c r="P486" s="45"/>
      <c r="U486" s="41"/>
      <c r="V486" s="41"/>
      <c r="W486" s="54"/>
      <c r="X486" s="54"/>
      <c r="AH486" s="61"/>
      <c r="AL486" s="100"/>
      <c r="AM486" s="32"/>
      <c r="AN486" s="32"/>
      <c r="AO486" s="32"/>
      <c r="AP486" s="126"/>
      <c r="AQ486" s="104"/>
      <c r="AR486" s="32"/>
      <c r="AS486" s="32"/>
      <c r="AT486" s="28"/>
      <c r="AU486" s="104"/>
      <c r="AV486" s="104"/>
      <c r="AW486" s="104"/>
      <c r="AX486" s="104"/>
      <c r="AY486" s="32"/>
      <c r="AZ486" s="104"/>
      <c r="BA486" s="104"/>
      <c r="BB486" s="108"/>
      <c r="BC486" s="108"/>
      <c r="BD486" s="108"/>
      <c r="BE486" s="104"/>
      <c r="BF486" s="104"/>
      <c r="BG486" s="28"/>
      <c r="BH486" s="28"/>
      <c r="BI486" s="28"/>
      <c r="BJ486" s="28"/>
      <c r="BK486" s="28"/>
      <c r="BL486" s="28"/>
      <c r="BM486" s="28"/>
      <c r="BN486" s="28"/>
      <c r="BO486" s="28"/>
      <c r="BP486" s="28"/>
      <c r="BQ486" s="28"/>
      <c r="BR486" s="28"/>
      <c r="BS486" s="28"/>
      <c r="BT486" s="28"/>
      <c r="BU486" s="28"/>
      <c r="BV486" s="28"/>
      <c r="BW486" s="28"/>
      <c r="BX486" s="28"/>
      <c r="BY486" s="28"/>
      <c r="BZ486" s="28"/>
      <c r="CA486" s="28"/>
      <c r="CB486" s="28"/>
      <c r="CC486" s="28"/>
      <c r="CD486" s="28"/>
      <c r="CE486" s="28"/>
      <c r="CF486" s="28"/>
      <c r="CG486" s="28"/>
      <c r="CH486" s="28"/>
      <c r="CI486" s="28"/>
      <c r="CJ486" s="28"/>
      <c r="CK486" s="28"/>
      <c r="CL486" s="28"/>
      <c r="CM486" s="28"/>
      <c r="CN486" s="28"/>
      <c r="CO486" s="28"/>
      <c r="CP486" s="28"/>
      <c r="CQ486" s="28"/>
      <c r="CR486" s="28"/>
      <c r="CS486" s="28"/>
      <c r="CT486" s="28"/>
      <c r="CU486" s="28"/>
      <c r="CV486" s="28"/>
      <c r="CW486" s="28"/>
      <c r="CX486" s="28"/>
      <c r="CY486" s="28"/>
      <c r="CZ486" s="28"/>
      <c r="DA486" s="28"/>
      <c r="DB486" s="28"/>
      <c r="DC486" s="28"/>
      <c r="DD486" s="28"/>
      <c r="DE486" s="28"/>
      <c r="DF486" s="28"/>
      <c r="DG486" s="28"/>
      <c r="DH486" s="28"/>
      <c r="DI486" s="28"/>
      <c r="DJ486" s="28"/>
      <c r="DK486" s="28"/>
      <c r="DL486" s="28"/>
      <c r="DM486" s="28"/>
      <c r="DN486" s="28"/>
      <c r="DO486" s="28"/>
      <c r="DP486" s="28"/>
      <c r="DQ486" s="28"/>
      <c r="DR486" s="28"/>
      <c r="DS486" s="28"/>
      <c r="DT486" s="28"/>
      <c r="DU486" s="28"/>
      <c r="DV486" s="28"/>
      <c r="DW486" s="28"/>
      <c r="DX486" s="28"/>
      <c r="DY486" s="28"/>
      <c r="DZ486" s="28"/>
      <c r="EA486" s="28"/>
      <c r="EB486" s="28"/>
      <c r="EC486" s="28"/>
      <c r="ED486" s="28"/>
      <c r="EE486" s="28"/>
      <c r="EF486" s="28"/>
      <c r="EG486" s="28"/>
      <c r="EH486" s="28"/>
      <c r="EI486" s="28"/>
      <c r="EJ486" s="28"/>
      <c r="EK486" s="28"/>
      <c r="EL486" s="28"/>
      <c r="EM486" s="28"/>
    </row>
    <row r="487" spans="1:143" s="44" customFormat="1">
      <c r="A487" s="136"/>
      <c r="B487" s="103"/>
      <c r="C487" s="103"/>
      <c r="D487" s="103"/>
      <c r="K487" s="48"/>
      <c r="L487" s="48"/>
      <c r="O487" s="45"/>
      <c r="P487" s="45"/>
      <c r="U487" s="41"/>
      <c r="V487" s="41"/>
      <c r="W487" s="54"/>
      <c r="X487" s="54"/>
      <c r="AH487" s="61"/>
      <c r="AL487" s="100"/>
      <c r="AM487" s="32"/>
      <c r="AN487" s="32"/>
      <c r="AO487" s="32"/>
      <c r="AP487" s="126"/>
      <c r="AQ487" s="104"/>
      <c r="AR487" s="32"/>
      <c r="AS487" s="32"/>
      <c r="AT487" s="28"/>
      <c r="AU487" s="104"/>
      <c r="AV487" s="104"/>
      <c r="AW487" s="104"/>
      <c r="AX487" s="104"/>
      <c r="AY487" s="32"/>
      <c r="AZ487" s="104"/>
      <c r="BA487" s="104"/>
      <c r="BB487" s="108"/>
      <c r="BC487" s="108"/>
      <c r="BD487" s="108"/>
      <c r="BE487" s="104"/>
      <c r="BF487" s="104"/>
      <c r="BG487" s="28"/>
      <c r="BH487" s="28"/>
      <c r="BI487" s="28"/>
      <c r="BJ487" s="28"/>
      <c r="BK487" s="28"/>
      <c r="BL487" s="28"/>
      <c r="BM487" s="28"/>
      <c r="BN487" s="28"/>
      <c r="BO487" s="28"/>
      <c r="BP487" s="28"/>
      <c r="BQ487" s="28"/>
      <c r="BR487" s="28"/>
      <c r="BS487" s="28"/>
      <c r="BT487" s="28"/>
      <c r="BU487" s="28"/>
      <c r="BV487" s="28"/>
      <c r="BW487" s="28"/>
      <c r="BX487" s="28"/>
      <c r="BY487" s="28"/>
      <c r="BZ487" s="28"/>
      <c r="CA487" s="28"/>
      <c r="CB487" s="28"/>
      <c r="CC487" s="28"/>
      <c r="CD487" s="28"/>
      <c r="CE487" s="28"/>
      <c r="CF487" s="28"/>
      <c r="CG487" s="28"/>
      <c r="CH487" s="28"/>
      <c r="CI487" s="28"/>
      <c r="CJ487" s="28"/>
      <c r="CK487" s="28"/>
      <c r="CL487" s="28"/>
      <c r="CM487" s="28"/>
      <c r="CN487" s="28"/>
      <c r="CO487" s="28"/>
      <c r="CP487" s="28"/>
      <c r="CQ487" s="28"/>
      <c r="CR487" s="28"/>
      <c r="CS487" s="28"/>
      <c r="CT487" s="28"/>
      <c r="CU487" s="28"/>
      <c r="CV487" s="28"/>
      <c r="CW487" s="28"/>
      <c r="CX487" s="28"/>
      <c r="CY487" s="28"/>
      <c r="CZ487" s="28"/>
      <c r="DA487" s="28"/>
      <c r="DB487" s="28"/>
      <c r="DC487" s="28"/>
      <c r="DD487" s="28"/>
      <c r="DE487" s="28"/>
      <c r="DF487" s="28"/>
      <c r="DG487" s="28"/>
      <c r="DH487" s="28"/>
      <c r="DI487" s="28"/>
      <c r="DJ487" s="28"/>
      <c r="DK487" s="28"/>
      <c r="DL487" s="28"/>
      <c r="DM487" s="28"/>
      <c r="DN487" s="28"/>
      <c r="DO487" s="28"/>
      <c r="DP487" s="28"/>
      <c r="DQ487" s="28"/>
      <c r="DR487" s="28"/>
      <c r="DS487" s="28"/>
      <c r="DT487" s="28"/>
      <c r="DU487" s="28"/>
      <c r="DV487" s="28"/>
      <c r="DW487" s="28"/>
      <c r="DX487" s="28"/>
      <c r="DY487" s="28"/>
      <c r="DZ487" s="28"/>
      <c r="EA487" s="28"/>
      <c r="EB487" s="28"/>
      <c r="EC487" s="28"/>
      <c r="ED487" s="28"/>
      <c r="EE487" s="28"/>
      <c r="EF487" s="28"/>
      <c r="EG487" s="28"/>
      <c r="EH487" s="28"/>
      <c r="EI487" s="28"/>
      <c r="EJ487" s="28"/>
      <c r="EK487" s="28"/>
      <c r="EL487" s="28"/>
      <c r="EM487" s="28"/>
    </row>
    <row r="488" spans="1:143" s="44" customFormat="1">
      <c r="A488" s="136"/>
      <c r="B488" s="103"/>
      <c r="C488" s="103"/>
      <c r="D488" s="103"/>
      <c r="K488" s="48"/>
      <c r="L488" s="48"/>
      <c r="O488" s="45"/>
      <c r="P488" s="45"/>
      <c r="U488" s="41"/>
      <c r="V488" s="41"/>
      <c r="W488" s="54"/>
      <c r="X488" s="54"/>
      <c r="AH488" s="61"/>
      <c r="AL488" s="100"/>
      <c r="AM488" s="32"/>
      <c r="AN488" s="32"/>
      <c r="AO488" s="32"/>
      <c r="AP488" s="126"/>
      <c r="AQ488" s="104"/>
      <c r="AR488" s="32"/>
      <c r="AS488" s="32"/>
      <c r="AT488" s="28"/>
      <c r="AU488" s="104"/>
      <c r="AV488" s="104"/>
      <c r="AW488" s="104"/>
      <c r="AX488" s="104"/>
      <c r="AY488" s="32"/>
      <c r="AZ488" s="104"/>
      <c r="BA488" s="104"/>
      <c r="BB488" s="108"/>
      <c r="BC488" s="108"/>
      <c r="BD488" s="108"/>
      <c r="BE488" s="104"/>
      <c r="BF488" s="104"/>
      <c r="BG488" s="28"/>
      <c r="BH488" s="28"/>
      <c r="BI488" s="28"/>
      <c r="BJ488" s="28"/>
      <c r="BK488" s="28"/>
      <c r="BL488" s="28"/>
      <c r="BM488" s="28"/>
      <c r="BN488" s="28"/>
      <c r="BO488" s="28"/>
      <c r="BP488" s="28"/>
      <c r="BQ488" s="28"/>
      <c r="BR488" s="28"/>
      <c r="BS488" s="28"/>
      <c r="BT488" s="28"/>
      <c r="BU488" s="28"/>
      <c r="BV488" s="28"/>
      <c r="BW488" s="28"/>
      <c r="BX488" s="28"/>
      <c r="BY488" s="28"/>
      <c r="BZ488" s="28"/>
      <c r="CA488" s="28"/>
      <c r="CB488" s="28"/>
      <c r="CC488" s="28"/>
      <c r="CD488" s="28"/>
      <c r="CE488" s="28"/>
      <c r="CF488" s="28"/>
      <c r="CG488" s="28"/>
      <c r="CH488" s="28"/>
      <c r="CI488" s="28"/>
      <c r="CJ488" s="28"/>
      <c r="CK488" s="28"/>
      <c r="CL488" s="28"/>
      <c r="CM488" s="28"/>
      <c r="CN488" s="28"/>
      <c r="CO488" s="28"/>
      <c r="CP488" s="28"/>
      <c r="CQ488" s="28"/>
      <c r="CR488" s="28"/>
      <c r="CS488" s="28"/>
      <c r="CT488" s="28"/>
      <c r="CU488" s="28"/>
      <c r="CV488" s="28"/>
      <c r="CW488" s="28"/>
      <c r="CX488" s="28"/>
      <c r="CY488" s="28"/>
      <c r="CZ488" s="28"/>
      <c r="DA488" s="28"/>
      <c r="DB488" s="28"/>
      <c r="DC488" s="28"/>
      <c r="DD488" s="28"/>
      <c r="DE488" s="28"/>
      <c r="DF488" s="28"/>
      <c r="DG488" s="28"/>
      <c r="DH488" s="28"/>
      <c r="DI488" s="28"/>
      <c r="DJ488" s="28"/>
      <c r="DK488" s="28"/>
      <c r="DL488" s="28"/>
      <c r="DM488" s="28"/>
      <c r="DN488" s="28"/>
      <c r="DO488" s="28"/>
      <c r="DP488" s="28"/>
      <c r="DQ488" s="28"/>
      <c r="DR488" s="28"/>
      <c r="DS488" s="28"/>
      <c r="DT488" s="28"/>
      <c r="DU488" s="28"/>
      <c r="DV488" s="28"/>
      <c r="DW488" s="28"/>
      <c r="DX488" s="28"/>
      <c r="DY488" s="28"/>
      <c r="DZ488" s="28"/>
      <c r="EA488" s="28"/>
      <c r="EB488" s="28"/>
      <c r="EC488" s="28"/>
      <c r="ED488" s="28"/>
      <c r="EE488" s="28"/>
      <c r="EF488" s="28"/>
      <c r="EG488" s="28"/>
      <c r="EH488" s="28"/>
      <c r="EI488" s="28"/>
      <c r="EJ488" s="28"/>
      <c r="EK488" s="28"/>
      <c r="EL488" s="28"/>
      <c r="EM488" s="28"/>
    </row>
    <row r="489" spans="1:143" s="44" customFormat="1">
      <c r="A489" s="136"/>
      <c r="B489" s="103"/>
      <c r="C489" s="103"/>
      <c r="D489" s="103"/>
      <c r="K489" s="48"/>
      <c r="L489" s="48"/>
      <c r="O489" s="45"/>
      <c r="P489" s="45"/>
      <c r="U489" s="41"/>
      <c r="V489" s="41"/>
      <c r="W489" s="54"/>
      <c r="X489" s="54"/>
      <c r="AH489" s="61"/>
      <c r="AL489" s="100"/>
      <c r="AM489" s="32"/>
      <c r="AN489" s="32"/>
      <c r="AO489" s="32"/>
      <c r="AP489" s="126"/>
      <c r="AQ489" s="104"/>
      <c r="AR489" s="32"/>
      <c r="AS489" s="32"/>
      <c r="AT489" s="28"/>
      <c r="AU489" s="104"/>
      <c r="AV489" s="104"/>
      <c r="AW489" s="104"/>
      <c r="AX489" s="104"/>
      <c r="AY489" s="32"/>
      <c r="AZ489" s="104"/>
      <c r="BA489" s="104"/>
      <c r="BB489" s="108"/>
      <c r="BC489" s="108"/>
      <c r="BD489" s="108"/>
      <c r="BE489" s="104"/>
      <c r="BF489" s="104"/>
      <c r="BG489" s="28"/>
      <c r="BH489" s="28"/>
      <c r="BI489" s="28"/>
      <c r="BJ489" s="28"/>
      <c r="BK489" s="28"/>
      <c r="BL489" s="28"/>
      <c r="BM489" s="28"/>
      <c r="BN489" s="28"/>
      <c r="BO489" s="28"/>
      <c r="BP489" s="28"/>
      <c r="BQ489" s="28"/>
      <c r="BR489" s="28"/>
      <c r="BS489" s="28"/>
      <c r="BT489" s="28"/>
      <c r="BU489" s="28"/>
      <c r="BV489" s="28"/>
      <c r="BW489" s="28"/>
      <c r="BX489" s="28"/>
      <c r="BY489" s="28"/>
      <c r="BZ489" s="28"/>
      <c r="CA489" s="28"/>
      <c r="CB489" s="28"/>
      <c r="CC489" s="28"/>
      <c r="CD489" s="28"/>
      <c r="CE489" s="28"/>
      <c r="CF489" s="28"/>
      <c r="CG489" s="28"/>
      <c r="CH489" s="28"/>
      <c r="CI489" s="28"/>
      <c r="CJ489" s="28"/>
      <c r="CK489" s="28"/>
      <c r="CL489" s="28"/>
      <c r="CM489" s="28"/>
      <c r="CN489" s="28"/>
      <c r="CO489" s="28"/>
      <c r="CP489" s="28"/>
      <c r="CQ489" s="28"/>
      <c r="CR489" s="28"/>
      <c r="CS489" s="28"/>
      <c r="CT489" s="28"/>
      <c r="CU489" s="28"/>
      <c r="CV489" s="28"/>
      <c r="CW489" s="28"/>
      <c r="CX489" s="28"/>
      <c r="CY489" s="28"/>
      <c r="CZ489" s="28"/>
      <c r="DA489" s="28"/>
      <c r="DB489" s="28"/>
      <c r="DC489" s="28"/>
      <c r="DD489" s="28"/>
      <c r="DE489" s="28"/>
      <c r="DF489" s="28"/>
      <c r="DG489" s="28"/>
      <c r="DH489" s="28"/>
      <c r="DI489" s="28"/>
      <c r="DJ489" s="28"/>
      <c r="DK489" s="28"/>
      <c r="DL489" s="28"/>
      <c r="DM489" s="28"/>
      <c r="DN489" s="28"/>
      <c r="DO489" s="28"/>
      <c r="DP489" s="28"/>
      <c r="DQ489" s="28"/>
      <c r="DR489" s="28"/>
      <c r="DS489" s="28"/>
      <c r="DT489" s="28"/>
      <c r="DU489" s="28"/>
      <c r="DV489" s="28"/>
      <c r="DW489" s="28"/>
      <c r="DX489" s="28"/>
      <c r="DY489" s="28"/>
      <c r="DZ489" s="28"/>
      <c r="EA489" s="28"/>
      <c r="EB489" s="28"/>
      <c r="EC489" s="28"/>
      <c r="ED489" s="28"/>
      <c r="EE489" s="28"/>
      <c r="EF489" s="28"/>
      <c r="EG489" s="28"/>
      <c r="EH489" s="28"/>
      <c r="EI489" s="28"/>
      <c r="EJ489" s="28"/>
      <c r="EK489" s="28"/>
      <c r="EL489" s="28"/>
      <c r="EM489" s="28"/>
    </row>
    <row r="490" spans="1:143" s="44" customFormat="1">
      <c r="A490" s="136"/>
      <c r="B490" s="103"/>
      <c r="C490" s="103"/>
      <c r="D490" s="103"/>
      <c r="K490" s="48"/>
      <c r="L490" s="48"/>
      <c r="O490" s="45"/>
      <c r="P490" s="45"/>
      <c r="U490" s="41"/>
      <c r="V490" s="41"/>
      <c r="W490" s="54"/>
      <c r="X490" s="54"/>
      <c r="AH490" s="61"/>
      <c r="AL490" s="100"/>
      <c r="AM490" s="32"/>
      <c r="AN490" s="32"/>
      <c r="AO490" s="32"/>
      <c r="AP490" s="126"/>
      <c r="AQ490" s="104"/>
      <c r="AR490" s="32"/>
      <c r="AS490" s="32"/>
      <c r="AT490" s="28"/>
      <c r="AU490" s="104"/>
      <c r="AV490" s="104"/>
      <c r="AW490" s="104"/>
      <c r="AX490" s="104"/>
      <c r="AY490" s="32"/>
      <c r="AZ490" s="104"/>
      <c r="BA490" s="104"/>
      <c r="BB490" s="108"/>
      <c r="BC490" s="108"/>
      <c r="BD490" s="108"/>
      <c r="BE490" s="104"/>
      <c r="BF490" s="104"/>
      <c r="BG490" s="28"/>
      <c r="BH490" s="28"/>
      <c r="BI490" s="28"/>
      <c r="BJ490" s="28"/>
      <c r="BK490" s="28"/>
      <c r="BL490" s="28"/>
      <c r="BM490" s="28"/>
      <c r="BN490" s="28"/>
      <c r="BO490" s="28"/>
      <c r="BP490" s="28"/>
      <c r="BQ490" s="28"/>
      <c r="BR490" s="28"/>
      <c r="BS490" s="28"/>
      <c r="BT490" s="28"/>
      <c r="BU490" s="28"/>
      <c r="BV490" s="28"/>
      <c r="BW490" s="28"/>
      <c r="BX490" s="28"/>
      <c r="BY490" s="28"/>
      <c r="BZ490" s="28"/>
      <c r="CA490" s="28"/>
      <c r="CB490" s="28"/>
      <c r="CC490" s="28"/>
      <c r="CD490" s="28"/>
      <c r="CE490" s="28"/>
      <c r="CF490" s="28"/>
      <c r="CG490" s="28"/>
      <c r="CH490" s="28"/>
      <c r="CI490" s="28"/>
      <c r="CJ490" s="28"/>
      <c r="CK490" s="28"/>
      <c r="CL490" s="28"/>
      <c r="CM490" s="28"/>
      <c r="CN490" s="28"/>
      <c r="CO490" s="28"/>
      <c r="CP490" s="28"/>
      <c r="CQ490" s="28"/>
      <c r="CR490" s="28"/>
      <c r="CS490" s="28"/>
      <c r="CT490" s="28"/>
      <c r="CU490" s="28"/>
      <c r="CV490" s="28"/>
      <c r="CW490" s="28"/>
      <c r="CX490" s="28"/>
      <c r="CY490" s="28"/>
      <c r="CZ490" s="28"/>
      <c r="DA490" s="28"/>
      <c r="DB490" s="28"/>
      <c r="DC490" s="28"/>
      <c r="DD490" s="28"/>
      <c r="DE490" s="28"/>
      <c r="DF490" s="28"/>
      <c r="DG490" s="28"/>
      <c r="DH490" s="28"/>
      <c r="DI490" s="28"/>
      <c r="DJ490" s="28"/>
      <c r="DK490" s="28"/>
      <c r="DL490" s="28"/>
      <c r="DM490" s="28"/>
      <c r="DN490" s="28"/>
      <c r="DO490" s="28"/>
      <c r="DP490" s="28"/>
      <c r="DQ490" s="28"/>
      <c r="DR490" s="28"/>
      <c r="DS490" s="28"/>
      <c r="DT490" s="28"/>
      <c r="DU490" s="28"/>
      <c r="DV490" s="28"/>
      <c r="DW490" s="28"/>
      <c r="DX490" s="28"/>
      <c r="DY490" s="28"/>
      <c r="DZ490" s="28"/>
      <c r="EA490" s="28"/>
      <c r="EB490" s="28"/>
      <c r="EC490" s="28"/>
      <c r="ED490" s="28"/>
      <c r="EE490" s="28"/>
      <c r="EF490" s="28"/>
      <c r="EG490" s="28"/>
      <c r="EH490" s="28"/>
      <c r="EI490" s="28"/>
      <c r="EJ490" s="28"/>
      <c r="EK490" s="28"/>
      <c r="EL490" s="28"/>
      <c r="EM490" s="28"/>
    </row>
    <row r="491" spans="1:143" s="44" customFormat="1">
      <c r="A491" s="136"/>
      <c r="B491" s="103"/>
      <c r="C491" s="103"/>
      <c r="D491" s="103"/>
      <c r="K491" s="48"/>
      <c r="L491" s="48"/>
      <c r="O491" s="45"/>
      <c r="P491" s="45"/>
      <c r="U491" s="41"/>
      <c r="V491" s="41"/>
      <c r="W491" s="54"/>
      <c r="X491" s="54"/>
      <c r="AH491" s="61"/>
      <c r="AL491" s="100"/>
      <c r="AM491" s="32"/>
      <c r="AN491" s="32"/>
      <c r="AO491" s="32"/>
      <c r="AP491" s="126"/>
      <c r="AQ491" s="104"/>
      <c r="AR491" s="32"/>
      <c r="AS491" s="32"/>
      <c r="AT491" s="28"/>
      <c r="AU491" s="104"/>
      <c r="AV491" s="104"/>
      <c r="AW491" s="104"/>
      <c r="AX491" s="104"/>
      <c r="AY491" s="32"/>
      <c r="AZ491" s="104"/>
      <c r="BA491" s="104"/>
      <c r="BB491" s="108"/>
      <c r="BC491" s="108"/>
      <c r="BD491" s="108"/>
      <c r="BE491" s="104"/>
      <c r="BF491" s="104"/>
      <c r="BG491" s="28"/>
      <c r="BH491" s="28"/>
      <c r="BI491" s="28"/>
      <c r="BJ491" s="28"/>
      <c r="BK491" s="28"/>
      <c r="BL491" s="28"/>
      <c r="BM491" s="28"/>
      <c r="BN491" s="28"/>
      <c r="BO491" s="28"/>
      <c r="BP491" s="28"/>
      <c r="BQ491" s="28"/>
      <c r="BR491" s="28"/>
      <c r="BS491" s="28"/>
      <c r="BT491" s="28"/>
      <c r="BU491" s="28"/>
      <c r="BV491" s="28"/>
      <c r="BW491" s="28"/>
      <c r="BX491" s="28"/>
      <c r="BY491" s="28"/>
      <c r="BZ491" s="28"/>
      <c r="CA491" s="28"/>
      <c r="CB491" s="28"/>
      <c r="CC491" s="28"/>
      <c r="CD491" s="28"/>
      <c r="CE491" s="28"/>
      <c r="CF491" s="28"/>
      <c r="CG491" s="28"/>
      <c r="CH491" s="28"/>
      <c r="CI491" s="28"/>
      <c r="CJ491" s="28"/>
      <c r="CK491" s="28"/>
      <c r="CL491" s="28"/>
      <c r="CM491" s="28"/>
      <c r="CN491" s="28"/>
      <c r="CO491" s="28"/>
      <c r="CP491" s="28"/>
      <c r="CQ491" s="28"/>
      <c r="CR491" s="28"/>
      <c r="CS491" s="28"/>
      <c r="CT491" s="28"/>
      <c r="CU491" s="28"/>
      <c r="CV491" s="28"/>
      <c r="CW491" s="28"/>
      <c r="CX491" s="28"/>
      <c r="CY491" s="28"/>
      <c r="CZ491" s="28"/>
      <c r="DA491" s="28"/>
      <c r="DB491" s="28"/>
      <c r="DC491" s="28"/>
      <c r="DD491" s="28"/>
      <c r="DE491" s="28"/>
      <c r="DF491" s="28"/>
      <c r="DG491" s="28"/>
      <c r="DH491" s="28"/>
      <c r="DI491" s="28"/>
      <c r="DJ491" s="28"/>
      <c r="DK491" s="28"/>
      <c r="DL491" s="28"/>
      <c r="DM491" s="28"/>
      <c r="DN491" s="28"/>
      <c r="DO491" s="28"/>
      <c r="DP491" s="28"/>
      <c r="DQ491" s="28"/>
      <c r="DR491" s="28"/>
      <c r="DS491" s="28"/>
      <c r="DT491" s="28"/>
      <c r="DU491" s="28"/>
      <c r="DV491" s="28"/>
      <c r="DW491" s="28"/>
      <c r="DX491" s="28"/>
      <c r="DY491" s="28"/>
      <c r="DZ491" s="28"/>
      <c r="EA491" s="28"/>
      <c r="EB491" s="28"/>
      <c r="EC491" s="28"/>
      <c r="ED491" s="28"/>
      <c r="EE491" s="28"/>
      <c r="EF491" s="28"/>
      <c r="EG491" s="28"/>
      <c r="EH491" s="28"/>
      <c r="EI491" s="28"/>
      <c r="EJ491" s="28"/>
      <c r="EK491" s="28"/>
      <c r="EL491" s="28"/>
      <c r="EM491" s="28"/>
    </row>
    <row r="492" spans="1:143" s="44" customFormat="1">
      <c r="A492" s="136"/>
      <c r="B492" s="103"/>
      <c r="C492" s="103"/>
      <c r="D492" s="103"/>
      <c r="K492" s="48"/>
      <c r="L492" s="48"/>
      <c r="O492" s="45"/>
      <c r="P492" s="45"/>
      <c r="U492" s="41"/>
      <c r="V492" s="41"/>
      <c r="W492" s="54"/>
      <c r="X492" s="54"/>
      <c r="AH492" s="61"/>
      <c r="AL492" s="100"/>
      <c r="AM492" s="32"/>
      <c r="AN492" s="32"/>
      <c r="AO492" s="32"/>
      <c r="AP492" s="126"/>
      <c r="AQ492" s="104"/>
      <c r="AR492" s="32"/>
      <c r="AS492" s="32"/>
      <c r="AT492" s="28"/>
      <c r="AU492" s="104"/>
      <c r="AV492" s="104"/>
      <c r="AW492" s="104"/>
      <c r="AX492" s="104"/>
      <c r="AY492" s="32"/>
      <c r="AZ492" s="104"/>
      <c r="BA492" s="104"/>
      <c r="BB492" s="108"/>
      <c r="BC492" s="108"/>
      <c r="BD492" s="108"/>
      <c r="BE492" s="104"/>
      <c r="BF492" s="104"/>
      <c r="BG492" s="28"/>
      <c r="BH492" s="28"/>
      <c r="BI492" s="28"/>
      <c r="BJ492" s="28"/>
      <c r="BK492" s="28"/>
      <c r="BL492" s="28"/>
      <c r="BM492" s="28"/>
      <c r="BN492" s="28"/>
      <c r="BO492" s="28"/>
      <c r="BP492" s="28"/>
      <c r="BQ492" s="28"/>
      <c r="BR492" s="28"/>
      <c r="BS492" s="28"/>
      <c r="BT492" s="28"/>
      <c r="BU492" s="28"/>
      <c r="BV492" s="28"/>
      <c r="BW492" s="28"/>
      <c r="BX492" s="28"/>
      <c r="BY492" s="28"/>
      <c r="BZ492" s="28"/>
      <c r="CA492" s="28"/>
      <c r="CB492" s="28"/>
      <c r="CC492" s="28"/>
      <c r="CD492" s="28"/>
      <c r="CE492" s="28"/>
      <c r="CF492" s="28"/>
      <c r="CG492" s="28"/>
      <c r="CH492" s="28"/>
      <c r="CI492" s="28"/>
      <c r="CJ492" s="28"/>
      <c r="CK492" s="28"/>
      <c r="CL492" s="28"/>
      <c r="CM492" s="28"/>
      <c r="CN492" s="28"/>
      <c r="CO492" s="28"/>
      <c r="CP492" s="28"/>
      <c r="CQ492" s="28"/>
      <c r="CR492" s="28"/>
      <c r="CS492" s="28"/>
      <c r="CT492" s="28"/>
      <c r="CU492" s="28"/>
      <c r="CV492" s="28"/>
      <c r="CW492" s="28"/>
      <c r="CX492" s="28"/>
      <c r="CY492" s="28"/>
      <c r="CZ492" s="28"/>
      <c r="DA492" s="28"/>
      <c r="DB492" s="28"/>
      <c r="DC492" s="28"/>
      <c r="DD492" s="28"/>
      <c r="DE492" s="28"/>
      <c r="DF492" s="28"/>
      <c r="DG492" s="28"/>
      <c r="DH492" s="28"/>
      <c r="DI492" s="28"/>
      <c r="DJ492" s="28"/>
      <c r="DK492" s="28"/>
      <c r="DL492" s="28"/>
      <c r="DM492" s="28"/>
      <c r="DN492" s="28"/>
      <c r="DO492" s="28"/>
      <c r="DP492" s="28"/>
      <c r="DQ492" s="28"/>
      <c r="DR492" s="28"/>
      <c r="DS492" s="28"/>
      <c r="DT492" s="28"/>
      <c r="DU492" s="28"/>
      <c r="DV492" s="28"/>
      <c r="DW492" s="28"/>
      <c r="DX492" s="28"/>
      <c r="DY492" s="28"/>
      <c r="DZ492" s="28"/>
      <c r="EA492" s="28"/>
      <c r="EB492" s="28"/>
      <c r="EC492" s="28"/>
      <c r="ED492" s="28"/>
      <c r="EE492" s="28"/>
      <c r="EF492" s="28"/>
      <c r="EG492" s="28"/>
      <c r="EH492" s="28"/>
      <c r="EI492" s="28"/>
      <c r="EJ492" s="28"/>
      <c r="EK492" s="28"/>
      <c r="EL492" s="28"/>
      <c r="EM492" s="28"/>
    </row>
    <row r="493" spans="1:143" s="44" customFormat="1">
      <c r="A493" s="136"/>
      <c r="B493" s="103"/>
      <c r="C493" s="103"/>
      <c r="D493" s="103"/>
      <c r="K493" s="48"/>
      <c r="L493" s="48"/>
      <c r="O493" s="45"/>
      <c r="P493" s="45"/>
      <c r="U493" s="41"/>
      <c r="V493" s="41"/>
      <c r="W493" s="54"/>
      <c r="X493" s="54"/>
      <c r="AH493" s="61"/>
      <c r="AL493" s="100"/>
      <c r="AM493" s="32"/>
      <c r="AN493" s="32"/>
      <c r="AO493" s="32"/>
      <c r="AP493" s="126"/>
      <c r="AQ493" s="104"/>
      <c r="AR493" s="32"/>
      <c r="AS493" s="32"/>
      <c r="AT493" s="28"/>
      <c r="AU493" s="104"/>
      <c r="AV493" s="104"/>
      <c r="AW493" s="104"/>
      <c r="AX493" s="104"/>
      <c r="AY493" s="32"/>
      <c r="AZ493" s="104"/>
      <c r="BA493" s="104"/>
      <c r="BB493" s="108"/>
      <c r="BC493" s="108"/>
      <c r="BD493" s="108"/>
      <c r="BE493" s="104"/>
      <c r="BF493" s="104"/>
      <c r="BG493" s="28"/>
      <c r="BH493" s="28"/>
      <c r="BI493" s="28"/>
      <c r="BJ493" s="28"/>
      <c r="BK493" s="28"/>
      <c r="BL493" s="28"/>
      <c r="BM493" s="28"/>
      <c r="BN493" s="28"/>
      <c r="BO493" s="28"/>
      <c r="BP493" s="28"/>
      <c r="BQ493" s="28"/>
      <c r="BR493" s="28"/>
      <c r="BS493" s="28"/>
      <c r="BT493" s="28"/>
      <c r="BU493" s="28"/>
      <c r="BV493" s="28"/>
      <c r="BW493" s="28"/>
      <c r="BX493" s="28"/>
      <c r="BY493" s="28"/>
      <c r="BZ493" s="28"/>
      <c r="CA493" s="28"/>
      <c r="CB493" s="28"/>
      <c r="CC493" s="28"/>
      <c r="CD493" s="28"/>
      <c r="CE493" s="28"/>
      <c r="CF493" s="28"/>
      <c r="CG493" s="28"/>
      <c r="CH493" s="28"/>
      <c r="CI493" s="28"/>
      <c r="CJ493" s="28"/>
      <c r="CK493" s="28"/>
      <c r="CL493" s="28"/>
      <c r="CM493" s="28"/>
      <c r="CN493" s="28"/>
      <c r="CO493" s="28"/>
      <c r="CP493" s="28"/>
      <c r="CQ493" s="28"/>
      <c r="CR493" s="28"/>
      <c r="CS493" s="28"/>
      <c r="CT493" s="28"/>
      <c r="CU493" s="28"/>
      <c r="CV493" s="28"/>
      <c r="CW493" s="28"/>
      <c r="CX493" s="28"/>
      <c r="CY493" s="28"/>
      <c r="CZ493" s="28"/>
      <c r="DA493" s="28"/>
      <c r="DB493" s="28"/>
      <c r="DC493" s="28"/>
      <c r="DD493" s="28"/>
      <c r="DE493" s="28"/>
      <c r="DF493" s="28"/>
      <c r="DG493" s="28"/>
      <c r="DH493" s="28"/>
      <c r="DI493" s="28"/>
      <c r="DJ493" s="28"/>
      <c r="DK493" s="28"/>
      <c r="DL493" s="28"/>
      <c r="DM493" s="28"/>
      <c r="DN493" s="28"/>
      <c r="DO493" s="28"/>
      <c r="DP493" s="28"/>
      <c r="DQ493" s="28"/>
      <c r="DR493" s="28"/>
      <c r="DS493" s="28"/>
      <c r="DT493" s="28"/>
      <c r="DU493" s="28"/>
      <c r="DV493" s="28"/>
      <c r="DW493" s="28"/>
      <c r="DX493" s="28"/>
      <c r="DY493" s="28"/>
      <c r="DZ493" s="28"/>
      <c r="EA493" s="28"/>
      <c r="EB493" s="28"/>
      <c r="EC493" s="28"/>
      <c r="ED493" s="28"/>
      <c r="EE493" s="28"/>
      <c r="EF493" s="28"/>
      <c r="EG493" s="28"/>
      <c r="EH493" s="28"/>
      <c r="EI493" s="28"/>
      <c r="EJ493" s="28"/>
      <c r="EK493" s="28"/>
      <c r="EL493" s="28"/>
      <c r="EM493" s="28"/>
    </row>
    <row r="494" spans="1:143" s="44" customFormat="1">
      <c r="A494" s="136"/>
      <c r="B494" s="103"/>
      <c r="C494" s="103"/>
      <c r="D494" s="103"/>
      <c r="K494" s="48"/>
      <c r="L494" s="48"/>
      <c r="O494" s="45"/>
      <c r="P494" s="45"/>
      <c r="U494" s="41"/>
      <c r="V494" s="41"/>
      <c r="W494" s="54"/>
      <c r="X494" s="54"/>
      <c r="AH494" s="61"/>
      <c r="AL494" s="100"/>
      <c r="AM494" s="32"/>
      <c r="AN494" s="32"/>
      <c r="AO494" s="32"/>
      <c r="AP494" s="126"/>
      <c r="AQ494" s="104"/>
      <c r="AR494" s="32"/>
      <c r="AS494" s="32"/>
      <c r="AT494" s="28"/>
      <c r="AU494" s="104"/>
      <c r="AV494" s="104"/>
      <c r="AW494" s="104"/>
      <c r="AX494" s="104"/>
      <c r="AY494" s="32"/>
      <c r="AZ494" s="104"/>
      <c r="BA494" s="104"/>
      <c r="BB494" s="108"/>
      <c r="BC494" s="108"/>
      <c r="BD494" s="108"/>
      <c r="BE494" s="104"/>
      <c r="BF494" s="104"/>
      <c r="BG494" s="28"/>
      <c r="BH494" s="28"/>
      <c r="BI494" s="28"/>
      <c r="BJ494" s="28"/>
      <c r="BK494" s="28"/>
      <c r="BL494" s="28"/>
      <c r="BM494" s="28"/>
      <c r="BN494" s="28"/>
      <c r="BO494" s="28"/>
      <c r="BP494" s="28"/>
      <c r="BQ494" s="28"/>
      <c r="BR494" s="28"/>
      <c r="BS494" s="28"/>
      <c r="BT494" s="28"/>
      <c r="BU494" s="28"/>
      <c r="BV494" s="28"/>
      <c r="BW494" s="28"/>
      <c r="BX494" s="28"/>
      <c r="BY494" s="28"/>
      <c r="BZ494" s="28"/>
      <c r="CA494" s="28"/>
      <c r="CB494" s="28"/>
      <c r="CC494" s="28"/>
      <c r="CD494" s="28"/>
      <c r="CE494" s="28"/>
      <c r="CF494" s="28"/>
      <c r="CG494" s="28"/>
      <c r="CH494" s="28"/>
      <c r="CI494" s="28"/>
      <c r="CJ494" s="28"/>
      <c r="CK494" s="28"/>
      <c r="CL494" s="28"/>
      <c r="CM494" s="28"/>
      <c r="CN494" s="28"/>
      <c r="CO494" s="28"/>
      <c r="CP494" s="28"/>
      <c r="CQ494" s="28"/>
      <c r="CR494" s="28"/>
      <c r="CS494" s="28"/>
      <c r="CT494" s="28"/>
      <c r="CU494" s="28"/>
      <c r="CV494" s="28"/>
      <c r="CW494" s="28"/>
      <c r="CX494" s="28"/>
      <c r="CY494" s="28"/>
      <c r="CZ494" s="28"/>
      <c r="DA494" s="28"/>
      <c r="DB494" s="28"/>
      <c r="DC494" s="28"/>
      <c r="DD494" s="28"/>
      <c r="DE494" s="28"/>
      <c r="DF494" s="28"/>
      <c r="DG494" s="28"/>
      <c r="DH494" s="28"/>
      <c r="DI494" s="28"/>
      <c r="DJ494" s="28"/>
      <c r="DK494" s="28"/>
      <c r="DL494" s="28"/>
      <c r="DM494" s="28"/>
      <c r="DN494" s="28"/>
      <c r="DO494" s="28"/>
      <c r="DP494" s="28"/>
      <c r="DQ494" s="28"/>
      <c r="DR494" s="28"/>
      <c r="DS494" s="28"/>
      <c r="DT494" s="28"/>
      <c r="DU494" s="28"/>
      <c r="DV494" s="28"/>
      <c r="DW494" s="28"/>
      <c r="DX494" s="28"/>
      <c r="DY494" s="28"/>
      <c r="DZ494" s="28"/>
      <c r="EA494" s="28"/>
      <c r="EB494" s="28"/>
      <c r="EC494" s="28"/>
      <c r="ED494" s="28"/>
      <c r="EE494" s="28"/>
      <c r="EF494" s="28"/>
      <c r="EG494" s="28"/>
      <c r="EH494" s="28"/>
      <c r="EI494" s="28"/>
      <c r="EJ494" s="28"/>
      <c r="EK494" s="28"/>
      <c r="EL494" s="28"/>
      <c r="EM494" s="28"/>
    </row>
    <row r="495" spans="1:143" s="44" customFormat="1">
      <c r="A495" s="136"/>
      <c r="B495" s="103"/>
      <c r="C495" s="103"/>
      <c r="D495" s="103"/>
      <c r="K495" s="48"/>
      <c r="L495" s="48"/>
      <c r="O495" s="45"/>
      <c r="P495" s="45"/>
      <c r="U495" s="41"/>
      <c r="V495" s="41"/>
      <c r="W495" s="54"/>
      <c r="X495" s="54"/>
      <c r="AH495" s="61"/>
      <c r="AL495" s="100"/>
      <c r="AM495" s="32"/>
      <c r="AN495" s="32"/>
      <c r="AO495" s="32"/>
      <c r="AP495" s="126"/>
      <c r="AQ495" s="104"/>
      <c r="AR495" s="32"/>
      <c r="AS495" s="32"/>
      <c r="AT495" s="28"/>
      <c r="AU495" s="104"/>
      <c r="AV495" s="104"/>
      <c r="AW495" s="104"/>
      <c r="AX495" s="104"/>
      <c r="AY495" s="32"/>
      <c r="AZ495" s="104"/>
      <c r="BA495" s="104"/>
      <c r="BB495" s="108"/>
      <c r="BC495" s="108"/>
      <c r="BD495" s="108"/>
      <c r="BE495" s="104"/>
      <c r="BF495" s="104"/>
      <c r="BG495" s="28"/>
      <c r="BH495" s="28"/>
      <c r="BI495" s="28"/>
      <c r="BJ495" s="28"/>
      <c r="BK495" s="28"/>
      <c r="BL495" s="28"/>
      <c r="BM495" s="28"/>
      <c r="BN495" s="28"/>
      <c r="BO495" s="28"/>
      <c r="BP495" s="28"/>
      <c r="BQ495" s="28"/>
      <c r="BR495" s="28"/>
      <c r="BS495" s="28"/>
      <c r="BT495" s="28"/>
      <c r="BU495" s="28"/>
      <c r="BV495" s="28"/>
      <c r="BW495" s="28"/>
      <c r="BX495" s="28"/>
      <c r="BY495" s="28"/>
      <c r="BZ495" s="28"/>
      <c r="CA495" s="28"/>
      <c r="CB495" s="28"/>
      <c r="CC495" s="28"/>
      <c r="CD495" s="28"/>
      <c r="CE495" s="28"/>
      <c r="CF495" s="28"/>
      <c r="CG495" s="28"/>
      <c r="CH495" s="28"/>
      <c r="CI495" s="28"/>
      <c r="CJ495" s="28"/>
      <c r="CK495" s="28"/>
      <c r="CL495" s="28"/>
      <c r="CM495" s="28"/>
      <c r="CN495" s="28"/>
      <c r="CO495" s="28"/>
      <c r="CP495" s="28"/>
      <c r="CQ495" s="28"/>
      <c r="CR495" s="28"/>
      <c r="CS495" s="28"/>
      <c r="CT495" s="28"/>
      <c r="CU495" s="28"/>
      <c r="CV495" s="28"/>
      <c r="CW495" s="28"/>
      <c r="CX495" s="28"/>
      <c r="CY495" s="28"/>
      <c r="CZ495" s="28"/>
      <c r="DA495" s="28"/>
      <c r="DB495" s="28"/>
      <c r="DC495" s="28"/>
      <c r="DD495" s="28"/>
      <c r="DE495" s="28"/>
      <c r="DF495" s="28"/>
      <c r="DG495" s="28"/>
      <c r="DH495" s="28"/>
      <c r="DI495" s="28"/>
      <c r="DJ495" s="28"/>
      <c r="DK495" s="28"/>
      <c r="DL495" s="28"/>
      <c r="DM495" s="28"/>
      <c r="DN495" s="28"/>
      <c r="DO495" s="28"/>
      <c r="DP495" s="28"/>
      <c r="DQ495" s="28"/>
      <c r="DR495" s="28"/>
      <c r="DS495" s="28"/>
      <c r="DT495" s="28"/>
      <c r="DU495" s="28"/>
      <c r="DV495" s="28"/>
      <c r="DW495" s="28"/>
      <c r="DX495" s="28"/>
      <c r="DY495" s="28"/>
      <c r="DZ495" s="28"/>
      <c r="EA495" s="28"/>
      <c r="EB495" s="28"/>
      <c r="EC495" s="28"/>
      <c r="ED495" s="28"/>
      <c r="EE495" s="28"/>
      <c r="EF495" s="28"/>
      <c r="EG495" s="28"/>
      <c r="EH495" s="28"/>
      <c r="EI495" s="28"/>
      <c r="EJ495" s="28"/>
      <c r="EK495" s="28"/>
      <c r="EL495" s="28"/>
      <c r="EM495" s="28"/>
    </row>
    <row r="496" spans="1:143" s="44" customFormat="1">
      <c r="A496" s="136"/>
      <c r="B496" s="103"/>
      <c r="C496" s="103"/>
      <c r="D496" s="103"/>
      <c r="K496" s="48"/>
      <c r="L496" s="48"/>
      <c r="O496" s="45"/>
      <c r="P496" s="45"/>
      <c r="U496" s="41"/>
      <c r="V496" s="41"/>
      <c r="W496" s="54"/>
      <c r="X496" s="54"/>
      <c r="AH496" s="61"/>
      <c r="AL496" s="100"/>
      <c r="AM496" s="32"/>
      <c r="AN496" s="32"/>
      <c r="AO496" s="32"/>
      <c r="AP496" s="126"/>
      <c r="AQ496" s="104"/>
      <c r="AR496" s="32"/>
      <c r="AS496" s="32"/>
      <c r="AT496" s="28"/>
      <c r="AU496" s="104"/>
      <c r="AV496" s="104"/>
      <c r="AW496" s="104"/>
      <c r="AX496" s="104"/>
      <c r="AY496" s="32"/>
      <c r="AZ496" s="104"/>
      <c r="BA496" s="104"/>
      <c r="BB496" s="108"/>
      <c r="BC496" s="108"/>
      <c r="BD496" s="108"/>
      <c r="BE496" s="104"/>
      <c r="BF496" s="104"/>
      <c r="BG496" s="28"/>
      <c r="BH496" s="28"/>
      <c r="BI496" s="28"/>
      <c r="BJ496" s="28"/>
      <c r="BK496" s="28"/>
      <c r="BL496" s="28"/>
      <c r="BM496" s="28"/>
      <c r="BN496" s="28"/>
      <c r="BO496" s="28"/>
      <c r="BP496" s="28"/>
      <c r="BQ496" s="28"/>
      <c r="BR496" s="28"/>
      <c r="BS496" s="28"/>
      <c r="BT496" s="28"/>
      <c r="BU496" s="28"/>
      <c r="BV496" s="28"/>
      <c r="BW496" s="28"/>
      <c r="BX496" s="28"/>
      <c r="BY496" s="28"/>
      <c r="BZ496" s="28"/>
      <c r="CA496" s="28"/>
      <c r="CB496" s="28"/>
      <c r="CC496" s="28"/>
      <c r="CD496" s="28"/>
      <c r="CE496" s="28"/>
      <c r="CF496" s="28"/>
      <c r="CG496" s="28"/>
      <c r="CH496" s="28"/>
      <c r="CI496" s="28"/>
      <c r="CJ496" s="28"/>
      <c r="CK496" s="28"/>
      <c r="CL496" s="28"/>
      <c r="CM496" s="28"/>
      <c r="CN496" s="28"/>
      <c r="CO496" s="28"/>
      <c r="CP496" s="28"/>
      <c r="CQ496" s="28"/>
      <c r="CR496" s="28"/>
      <c r="CS496" s="28"/>
      <c r="CT496" s="28"/>
      <c r="CU496" s="28"/>
      <c r="CV496" s="28"/>
      <c r="CW496" s="28"/>
      <c r="CX496" s="28"/>
      <c r="CY496" s="28"/>
      <c r="CZ496" s="28"/>
      <c r="DA496" s="28"/>
      <c r="DB496" s="28"/>
      <c r="DC496" s="28"/>
      <c r="DD496" s="28"/>
      <c r="DE496" s="28"/>
      <c r="DF496" s="28"/>
      <c r="DG496" s="28"/>
      <c r="DH496" s="28"/>
      <c r="DI496" s="28"/>
      <c r="DJ496" s="28"/>
      <c r="DK496" s="28"/>
      <c r="DL496" s="28"/>
      <c r="DM496" s="28"/>
      <c r="DN496" s="28"/>
      <c r="DO496" s="28"/>
      <c r="DP496" s="28"/>
      <c r="DQ496" s="28"/>
      <c r="DR496" s="28"/>
      <c r="DS496" s="28"/>
      <c r="DT496" s="28"/>
      <c r="DU496" s="28"/>
      <c r="DV496" s="28"/>
      <c r="DW496" s="28"/>
      <c r="DX496" s="28"/>
      <c r="DY496" s="28"/>
      <c r="DZ496" s="28"/>
      <c r="EA496" s="28"/>
      <c r="EB496" s="28"/>
      <c r="EC496" s="28"/>
      <c r="ED496" s="28"/>
      <c r="EE496" s="28"/>
      <c r="EF496" s="28"/>
      <c r="EG496" s="28"/>
      <c r="EH496" s="28"/>
      <c r="EI496" s="28"/>
      <c r="EJ496" s="28"/>
      <c r="EK496" s="28"/>
      <c r="EL496" s="28"/>
      <c r="EM496" s="28"/>
    </row>
    <row r="497" spans="1:143" s="44" customFormat="1">
      <c r="A497" s="136"/>
      <c r="B497" s="103"/>
      <c r="C497" s="103"/>
      <c r="D497" s="103"/>
      <c r="K497" s="48"/>
      <c r="L497" s="48"/>
      <c r="O497" s="45"/>
      <c r="P497" s="45"/>
      <c r="U497" s="41"/>
      <c r="V497" s="41"/>
      <c r="W497" s="54"/>
      <c r="X497" s="54"/>
      <c r="AH497" s="61"/>
      <c r="AL497" s="100"/>
      <c r="AM497" s="32"/>
      <c r="AN497" s="32"/>
      <c r="AO497" s="32"/>
      <c r="AP497" s="126"/>
      <c r="AQ497" s="104"/>
      <c r="AR497" s="32"/>
      <c r="AS497" s="32"/>
      <c r="AT497" s="28"/>
      <c r="AU497" s="104"/>
      <c r="AV497" s="104"/>
      <c r="AW497" s="104"/>
      <c r="AX497" s="104"/>
      <c r="AY497" s="32"/>
      <c r="AZ497" s="104"/>
      <c r="BA497" s="104"/>
      <c r="BB497" s="108"/>
      <c r="BC497" s="108"/>
      <c r="BD497" s="108"/>
      <c r="BE497" s="104"/>
      <c r="BF497" s="104"/>
      <c r="BG497" s="28"/>
      <c r="BH497" s="28"/>
      <c r="BI497" s="28"/>
      <c r="BJ497" s="28"/>
      <c r="BK497" s="28"/>
      <c r="BL497" s="28"/>
      <c r="BM497" s="28"/>
      <c r="BN497" s="28"/>
      <c r="BO497" s="28"/>
      <c r="BP497" s="28"/>
      <c r="BQ497" s="28"/>
      <c r="BR497" s="28"/>
      <c r="BS497" s="28"/>
      <c r="BT497" s="28"/>
      <c r="BU497" s="28"/>
      <c r="BV497" s="28"/>
      <c r="BW497" s="28"/>
      <c r="BX497" s="28"/>
      <c r="BY497" s="28"/>
      <c r="BZ497" s="28"/>
      <c r="CA497" s="28"/>
      <c r="CB497" s="28"/>
      <c r="CC497" s="28"/>
      <c r="CD497" s="28"/>
      <c r="CE497" s="28"/>
      <c r="CF497" s="28"/>
      <c r="CG497" s="28"/>
      <c r="CH497" s="28"/>
      <c r="CI497" s="28"/>
      <c r="CJ497" s="28"/>
      <c r="CK497" s="28"/>
      <c r="CL497" s="28"/>
      <c r="CM497" s="28"/>
      <c r="CN497" s="28"/>
      <c r="CO497" s="28"/>
      <c r="CP497" s="28"/>
      <c r="CQ497" s="28"/>
      <c r="CR497" s="28"/>
      <c r="CS497" s="28"/>
      <c r="CT497" s="28"/>
      <c r="CU497" s="28"/>
      <c r="CV497" s="28"/>
      <c r="CW497" s="28"/>
      <c r="CX497" s="28"/>
      <c r="CY497" s="28"/>
      <c r="CZ497" s="28"/>
      <c r="DA497" s="28"/>
      <c r="DB497" s="28"/>
      <c r="DC497" s="28"/>
      <c r="DD497" s="28"/>
      <c r="DE497" s="28"/>
      <c r="DF497" s="28"/>
      <c r="DG497" s="28"/>
      <c r="DH497" s="28"/>
      <c r="DI497" s="28"/>
      <c r="DJ497" s="28"/>
      <c r="DK497" s="28"/>
      <c r="DL497" s="28"/>
      <c r="DM497" s="28"/>
      <c r="DN497" s="28"/>
      <c r="DO497" s="28"/>
      <c r="DP497" s="28"/>
      <c r="DQ497" s="28"/>
      <c r="DR497" s="28"/>
      <c r="DS497" s="28"/>
      <c r="DT497" s="28"/>
      <c r="DU497" s="28"/>
      <c r="DV497" s="28"/>
      <c r="DW497" s="28"/>
      <c r="DX497" s="28"/>
      <c r="DY497" s="28"/>
      <c r="DZ497" s="28"/>
      <c r="EA497" s="28"/>
      <c r="EB497" s="28"/>
      <c r="EC497" s="28"/>
      <c r="ED497" s="28"/>
      <c r="EE497" s="28"/>
      <c r="EF497" s="28"/>
      <c r="EG497" s="28"/>
      <c r="EH497" s="28"/>
      <c r="EI497" s="28"/>
      <c r="EJ497" s="28"/>
      <c r="EK497" s="28"/>
      <c r="EL497" s="28"/>
      <c r="EM497" s="28"/>
    </row>
    <row r="498" spans="1:143" s="44" customFormat="1">
      <c r="A498" s="136"/>
      <c r="B498" s="103"/>
      <c r="C498" s="103"/>
      <c r="D498" s="103"/>
      <c r="K498" s="48"/>
      <c r="L498" s="48"/>
      <c r="O498" s="45"/>
      <c r="P498" s="45"/>
      <c r="U498" s="41"/>
      <c r="V498" s="41"/>
      <c r="W498" s="54"/>
      <c r="X498" s="54"/>
      <c r="AH498" s="61"/>
      <c r="AL498" s="100"/>
      <c r="AM498" s="32"/>
      <c r="AN498" s="32"/>
      <c r="AO498" s="32"/>
      <c r="AP498" s="126"/>
      <c r="AQ498" s="104"/>
      <c r="AR498" s="32"/>
      <c r="AS498" s="32"/>
      <c r="AT498" s="28"/>
      <c r="AU498" s="104"/>
      <c r="AV498" s="104"/>
      <c r="AW498" s="104"/>
      <c r="AX498" s="104"/>
      <c r="AY498" s="32"/>
      <c r="AZ498" s="104"/>
      <c r="BA498" s="104"/>
      <c r="BB498" s="108"/>
      <c r="BC498" s="108"/>
      <c r="BD498" s="108"/>
      <c r="BE498" s="104"/>
      <c r="BF498" s="104"/>
      <c r="BG498" s="28"/>
      <c r="BH498" s="28"/>
      <c r="BI498" s="28"/>
      <c r="BJ498" s="28"/>
      <c r="BK498" s="28"/>
      <c r="BL498" s="28"/>
      <c r="BM498" s="28"/>
      <c r="BN498" s="28"/>
      <c r="BO498" s="28"/>
      <c r="BP498" s="28"/>
      <c r="BQ498" s="28"/>
      <c r="BR498" s="28"/>
      <c r="BS498" s="28"/>
      <c r="BT498" s="28"/>
      <c r="BU498" s="28"/>
      <c r="BV498" s="28"/>
      <c r="BW498" s="28"/>
      <c r="BX498" s="28"/>
      <c r="BY498" s="28"/>
      <c r="BZ498" s="28"/>
      <c r="CA498" s="28"/>
      <c r="CB498" s="28"/>
      <c r="CC498" s="28"/>
      <c r="CD498" s="28"/>
      <c r="CE498" s="28"/>
      <c r="CF498" s="28"/>
      <c r="CG498" s="28"/>
      <c r="CH498" s="28"/>
      <c r="CI498" s="28"/>
      <c r="CJ498" s="28"/>
      <c r="CK498" s="28"/>
      <c r="CL498" s="28"/>
      <c r="CM498" s="28"/>
      <c r="CN498" s="28"/>
      <c r="CO498" s="28"/>
      <c r="CP498" s="28"/>
      <c r="CQ498" s="28"/>
      <c r="CR498" s="28"/>
      <c r="CS498" s="28"/>
      <c r="CT498" s="28"/>
      <c r="CU498" s="28"/>
      <c r="CV498" s="28"/>
      <c r="CW498" s="28"/>
      <c r="CX498" s="28"/>
      <c r="CY498" s="28"/>
      <c r="CZ498" s="28"/>
      <c r="DA498" s="28"/>
      <c r="DB498" s="28"/>
      <c r="DC498" s="28"/>
      <c r="DD498" s="28"/>
      <c r="DE498" s="28"/>
      <c r="DF498" s="28"/>
      <c r="DG498" s="28"/>
      <c r="DH498" s="28"/>
      <c r="DI498" s="28"/>
      <c r="DJ498" s="28"/>
      <c r="DK498" s="28"/>
      <c r="DL498" s="28"/>
      <c r="DM498" s="28"/>
      <c r="DN498" s="28"/>
      <c r="DO498" s="28"/>
      <c r="DP498" s="28"/>
      <c r="DQ498" s="28"/>
      <c r="DR498" s="28"/>
      <c r="DS498" s="28"/>
      <c r="DT498" s="28"/>
      <c r="DU498" s="28"/>
      <c r="DV498" s="28"/>
      <c r="DW498" s="28"/>
      <c r="DX498" s="28"/>
      <c r="DY498" s="28"/>
      <c r="DZ498" s="28"/>
      <c r="EA498" s="28"/>
      <c r="EB498" s="28"/>
      <c r="EC498" s="28"/>
      <c r="ED498" s="28"/>
      <c r="EE498" s="28"/>
      <c r="EF498" s="28"/>
      <c r="EG498" s="28"/>
      <c r="EH498" s="28"/>
      <c r="EI498" s="28"/>
      <c r="EJ498" s="28"/>
      <c r="EK498" s="28"/>
      <c r="EL498" s="28"/>
      <c r="EM498" s="28"/>
    </row>
    <row r="499" spans="1:143" s="44" customFormat="1">
      <c r="A499" s="136"/>
      <c r="B499" s="103"/>
      <c r="C499" s="103"/>
      <c r="D499" s="103"/>
      <c r="K499" s="48"/>
      <c r="L499" s="48"/>
      <c r="O499" s="45"/>
      <c r="P499" s="45"/>
      <c r="U499" s="41"/>
      <c r="V499" s="41"/>
      <c r="W499" s="54"/>
      <c r="X499" s="54"/>
      <c r="AH499" s="61"/>
      <c r="AL499" s="100"/>
      <c r="AM499" s="32"/>
      <c r="AN499" s="32"/>
      <c r="AO499" s="32"/>
      <c r="AP499" s="126"/>
      <c r="AQ499" s="104"/>
      <c r="AR499" s="32"/>
      <c r="AS499" s="32"/>
      <c r="AT499" s="28"/>
      <c r="AU499" s="104"/>
      <c r="AV499" s="104"/>
      <c r="AW499" s="104"/>
      <c r="AX499" s="104"/>
      <c r="AY499" s="32"/>
      <c r="AZ499" s="104"/>
      <c r="BA499" s="104"/>
      <c r="BB499" s="108"/>
      <c r="BC499" s="108"/>
      <c r="BD499" s="108"/>
      <c r="BE499" s="104"/>
      <c r="BF499" s="104"/>
      <c r="BG499" s="28"/>
      <c r="BH499" s="28"/>
      <c r="BI499" s="28"/>
      <c r="BJ499" s="28"/>
      <c r="BK499" s="28"/>
      <c r="BL499" s="28"/>
      <c r="BM499" s="28"/>
      <c r="BN499" s="28"/>
      <c r="BO499" s="28"/>
      <c r="BP499" s="28"/>
      <c r="BQ499" s="28"/>
      <c r="BR499" s="28"/>
      <c r="BS499" s="28"/>
      <c r="BT499" s="28"/>
      <c r="BU499" s="28"/>
      <c r="BV499" s="28"/>
      <c r="BW499" s="28"/>
      <c r="BX499" s="28"/>
      <c r="BY499" s="28"/>
      <c r="BZ499" s="28"/>
      <c r="CA499" s="28"/>
      <c r="CB499" s="28"/>
      <c r="CC499" s="28"/>
      <c r="CD499" s="28"/>
      <c r="CE499" s="28"/>
      <c r="CF499" s="28"/>
      <c r="CG499" s="28"/>
      <c r="CH499" s="28"/>
      <c r="CI499" s="28"/>
      <c r="CJ499" s="28"/>
      <c r="CK499" s="28"/>
      <c r="CL499" s="28"/>
      <c r="CM499" s="28"/>
      <c r="CN499" s="28"/>
      <c r="CO499" s="28"/>
      <c r="CP499" s="28"/>
      <c r="CQ499" s="28"/>
      <c r="CR499" s="28"/>
      <c r="CS499" s="28"/>
      <c r="CT499" s="28"/>
      <c r="CU499" s="28"/>
      <c r="CV499" s="28"/>
      <c r="CW499" s="28"/>
      <c r="CX499" s="28"/>
      <c r="CY499" s="28"/>
      <c r="CZ499" s="28"/>
      <c r="DA499" s="28"/>
      <c r="DB499" s="28"/>
      <c r="DC499" s="28"/>
      <c r="DD499" s="28"/>
      <c r="DE499" s="28"/>
      <c r="DF499" s="28"/>
      <c r="DG499" s="28"/>
      <c r="DH499" s="28"/>
      <c r="DI499" s="28"/>
      <c r="DJ499" s="28"/>
      <c r="DK499" s="28"/>
      <c r="DL499" s="28"/>
      <c r="DM499" s="28"/>
      <c r="DN499" s="28"/>
      <c r="DO499" s="28"/>
      <c r="DP499" s="28"/>
      <c r="DQ499" s="28"/>
      <c r="DR499" s="28"/>
      <c r="DS499" s="28"/>
      <c r="DT499" s="28"/>
      <c r="DU499" s="28"/>
      <c r="DV499" s="28"/>
      <c r="DW499" s="28"/>
      <c r="DX499" s="28"/>
      <c r="DY499" s="28"/>
      <c r="DZ499" s="28"/>
      <c r="EA499" s="28"/>
      <c r="EB499" s="28"/>
      <c r="EC499" s="28"/>
      <c r="ED499" s="28"/>
      <c r="EE499" s="28"/>
      <c r="EF499" s="28"/>
      <c r="EG499" s="28"/>
      <c r="EH499" s="28"/>
      <c r="EI499" s="28"/>
      <c r="EJ499" s="28"/>
      <c r="EK499" s="28"/>
      <c r="EL499" s="28"/>
      <c r="EM499" s="28"/>
    </row>
    <row r="500" spans="1:143" s="44" customFormat="1">
      <c r="A500" s="136"/>
      <c r="B500" s="103"/>
      <c r="C500" s="103"/>
      <c r="D500" s="103"/>
      <c r="K500" s="48"/>
      <c r="L500" s="48"/>
      <c r="O500" s="45"/>
      <c r="P500" s="45"/>
      <c r="U500" s="41"/>
      <c r="V500" s="41"/>
      <c r="W500" s="54"/>
      <c r="X500" s="54"/>
      <c r="AH500" s="61"/>
      <c r="AL500" s="100"/>
      <c r="AM500" s="32"/>
      <c r="AN500" s="32"/>
      <c r="AO500" s="32"/>
      <c r="AP500" s="126"/>
      <c r="AQ500" s="104"/>
      <c r="AR500" s="32"/>
      <c r="AS500" s="32"/>
      <c r="AT500" s="28"/>
      <c r="AU500" s="104"/>
      <c r="AV500" s="104"/>
      <c r="AW500" s="104"/>
      <c r="AX500" s="104"/>
      <c r="AY500" s="32"/>
      <c r="AZ500" s="104"/>
      <c r="BA500" s="104"/>
      <c r="BB500" s="108"/>
      <c r="BC500" s="108"/>
      <c r="BD500" s="108"/>
      <c r="BE500" s="104"/>
      <c r="BF500" s="104"/>
      <c r="BG500" s="28"/>
      <c r="BH500" s="28"/>
      <c r="BI500" s="28"/>
      <c r="BJ500" s="28"/>
      <c r="BK500" s="28"/>
      <c r="BL500" s="28"/>
      <c r="BM500" s="28"/>
      <c r="BN500" s="28"/>
      <c r="BO500" s="28"/>
      <c r="BP500" s="28"/>
      <c r="BQ500" s="28"/>
      <c r="BR500" s="28"/>
      <c r="BS500" s="28"/>
      <c r="BT500" s="28"/>
      <c r="BU500" s="28"/>
      <c r="BV500" s="28"/>
      <c r="BW500" s="28"/>
      <c r="BX500" s="28"/>
      <c r="BY500" s="28"/>
      <c r="BZ500" s="28"/>
      <c r="CA500" s="28"/>
      <c r="CB500" s="28"/>
      <c r="CC500" s="28"/>
      <c r="CD500" s="28"/>
      <c r="CE500" s="28"/>
      <c r="CF500" s="28"/>
      <c r="CG500" s="28"/>
      <c r="CH500" s="28"/>
      <c r="CI500" s="28"/>
      <c r="CJ500" s="28"/>
      <c r="CK500" s="28"/>
      <c r="CL500" s="28"/>
      <c r="CM500" s="28"/>
      <c r="CN500" s="28"/>
      <c r="CO500" s="28"/>
      <c r="CP500" s="28"/>
      <c r="CQ500" s="28"/>
      <c r="CR500" s="28"/>
      <c r="CS500" s="28"/>
      <c r="CT500" s="28"/>
      <c r="CU500" s="28"/>
      <c r="CV500" s="28"/>
      <c r="CW500" s="28"/>
      <c r="CX500" s="28"/>
      <c r="CY500" s="28"/>
      <c r="CZ500" s="28"/>
      <c r="DA500" s="28"/>
      <c r="DB500" s="28"/>
      <c r="DC500" s="28"/>
      <c r="DD500" s="28"/>
      <c r="DE500" s="28"/>
      <c r="DF500" s="28"/>
      <c r="DG500" s="28"/>
      <c r="DH500" s="28"/>
      <c r="DI500" s="28"/>
      <c r="DJ500" s="28"/>
      <c r="DK500" s="28"/>
      <c r="DL500" s="28"/>
      <c r="DM500" s="28"/>
      <c r="DN500" s="28"/>
      <c r="DO500" s="28"/>
      <c r="DP500" s="28"/>
      <c r="DQ500" s="28"/>
      <c r="DR500" s="28"/>
      <c r="DS500" s="28"/>
      <c r="DT500" s="28"/>
      <c r="DU500" s="28"/>
      <c r="DV500" s="28"/>
      <c r="DW500" s="28"/>
      <c r="DX500" s="28"/>
      <c r="DY500" s="28"/>
      <c r="DZ500" s="28"/>
      <c r="EA500" s="28"/>
      <c r="EB500" s="28"/>
      <c r="EC500" s="28"/>
      <c r="ED500" s="28"/>
      <c r="EE500" s="28"/>
      <c r="EF500" s="28"/>
      <c r="EG500" s="28"/>
      <c r="EH500" s="28"/>
      <c r="EI500" s="28"/>
      <c r="EJ500" s="28"/>
      <c r="EK500" s="28"/>
      <c r="EL500" s="28"/>
      <c r="EM500" s="28"/>
    </row>
    <row r="501" spans="1:143" s="44" customFormat="1">
      <c r="A501" s="136"/>
      <c r="B501" s="103"/>
      <c r="C501" s="103"/>
      <c r="D501" s="103"/>
      <c r="K501" s="48"/>
      <c r="L501" s="48"/>
      <c r="O501" s="45"/>
      <c r="P501" s="45"/>
      <c r="U501" s="41"/>
      <c r="V501" s="41"/>
      <c r="W501" s="54"/>
      <c r="X501" s="54"/>
      <c r="AH501" s="61"/>
      <c r="AL501" s="100"/>
      <c r="AM501" s="32"/>
      <c r="AN501" s="32"/>
      <c r="AO501" s="32"/>
      <c r="AP501" s="126"/>
      <c r="AQ501" s="104"/>
      <c r="AR501" s="32"/>
      <c r="AS501" s="32"/>
      <c r="AT501" s="28"/>
      <c r="AU501" s="104"/>
      <c r="AV501" s="104"/>
      <c r="AW501" s="104"/>
      <c r="AX501" s="104"/>
      <c r="AY501" s="32"/>
      <c r="AZ501" s="104"/>
      <c r="BA501" s="104"/>
      <c r="BB501" s="108"/>
      <c r="BC501" s="108"/>
      <c r="BD501" s="108"/>
      <c r="BE501" s="104"/>
      <c r="BF501" s="104"/>
      <c r="BG501" s="28"/>
      <c r="BH501" s="28"/>
      <c r="BI501" s="28"/>
      <c r="BJ501" s="28"/>
      <c r="BK501" s="28"/>
      <c r="BL501" s="28"/>
      <c r="BM501" s="28"/>
      <c r="BN501" s="28"/>
      <c r="BO501" s="28"/>
      <c r="BP501" s="28"/>
      <c r="BQ501" s="28"/>
      <c r="BR501" s="28"/>
      <c r="BS501" s="28"/>
      <c r="BT501" s="28"/>
      <c r="BU501" s="28"/>
      <c r="BV501" s="28"/>
      <c r="BW501" s="28"/>
      <c r="BX501" s="28"/>
      <c r="BY501" s="28"/>
      <c r="BZ501" s="28"/>
      <c r="CA501" s="28"/>
      <c r="CB501" s="28"/>
      <c r="CC501" s="28"/>
      <c r="CD501" s="28"/>
      <c r="CE501" s="28"/>
      <c r="CF501" s="28"/>
      <c r="CG501" s="28"/>
      <c r="CH501" s="28"/>
      <c r="CI501" s="28"/>
      <c r="CJ501" s="28"/>
      <c r="CK501" s="28"/>
      <c r="CL501" s="28"/>
      <c r="CM501" s="28"/>
      <c r="CN501" s="28"/>
      <c r="CO501" s="28"/>
      <c r="CP501" s="28"/>
      <c r="CQ501" s="28"/>
      <c r="CR501" s="28"/>
      <c r="CS501" s="28"/>
      <c r="CT501" s="28"/>
      <c r="CU501" s="28"/>
      <c r="CV501" s="28"/>
      <c r="CW501" s="28"/>
      <c r="CX501" s="28"/>
      <c r="CY501" s="28"/>
      <c r="CZ501" s="28"/>
      <c r="DA501" s="28"/>
      <c r="DB501" s="28"/>
      <c r="DC501" s="28"/>
      <c r="DD501" s="28"/>
      <c r="DE501" s="28"/>
      <c r="DF501" s="28"/>
      <c r="DG501" s="28"/>
      <c r="DH501" s="28"/>
      <c r="DI501" s="28"/>
      <c r="DJ501" s="28"/>
      <c r="DK501" s="28"/>
      <c r="DL501" s="28"/>
      <c r="DM501" s="28"/>
      <c r="DN501" s="28"/>
      <c r="DO501" s="28"/>
      <c r="DP501" s="28"/>
      <c r="DQ501" s="28"/>
      <c r="DR501" s="28"/>
      <c r="DS501" s="28"/>
      <c r="DT501" s="28"/>
      <c r="DU501" s="28"/>
      <c r="DV501" s="28"/>
      <c r="DW501" s="28"/>
      <c r="DX501" s="28"/>
      <c r="DY501" s="28"/>
      <c r="DZ501" s="28"/>
      <c r="EA501" s="28"/>
      <c r="EB501" s="28"/>
      <c r="EC501" s="28"/>
      <c r="ED501" s="28"/>
      <c r="EE501" s="28"/>
      <c r="EF501" s="28"/>
      <c r="EG501" s="28"/>
      <c r="EH501" s="28"/>
      <c r="EI501" s="28"/>
      <c r="EJ501" s="28"/>
      <c r="EK501" s="28"/>
      <c r="EL501" s="28"/>
      <c r="EM501" s="28"/>
    </row>
    <row r="502" spans="1:143" s="44" customFormat="1">
      <c r="A502" s="136"/>
      <c r="B502" s="103"/>
      <c r="C502" s="103"/>
      <c r="D502" s="103"/>
      <c r="K502" s="48"/>
      <c r="L502" s="48"/>
      <c r="O502" s="45"/>
      <c r="P502" s="45"/>
      <c r="U502" s="41"/>
      <c r="V502" s="41"/>
      <c r="W502" s="54"/>
      <c r="X502" s="54"/>
      <c r="AH502" s="61"/>
      <c r="AL502" s="100"/>
      <c r="AM502" s="32"/>
      <c r="AN502" s="32"/>
      <c r="AO502" s="32"/>
      <c r="AP502" s="126"/>
      <c r="AQ502" s="104"/>
      <c r="AR502" s="32"/>
      <c r="AS502" s="32"/>
      <c r="AT502" s="28"/>
      <c r="AU502" s="104"/>
      <c r="AV502" s="104"/>
      <c r="AW502" s="104"/>
      <c r="AX502" s="104"/>
      <c r="AY502" s="32"/>
      <c r="AZ502" s="104"/>
      <c r="BA502" s="104"/>
      <c r="BB502" s="108"/>
      <c r="BC502" s="108"/>
      <c r="BD502" s="108"/>
      <c r="BE502" s="104"/>
      <c r="BF502" s="104"/>
      <c r="BG502" s="28"/>
      <c r="BH502" s="28"/>
      <c r="BI502" s="28"/>
      <c r="BJ502" s="28"/>
      <c r="BK502" s="28"/>
      <c r="BL502" s="28"/>
      <c r="BM502" s="28"/>
      <c r="BN502" s="28"/>
      <c r="BO502" s="28"/>
      <c r="BP502" s="28"/>
      <c r="BQ502" s="28"/>
      <c r="BR502" s="28"/>
      <c r="BS502" s="28"/>
      <c r="BT502" s="28"/>
      <c r="BU502" s="28"/>
      <c r="BV502" s="28"/>
      <c r="BW502" s="28"/>
      <c r="BX502" s="28"/>
      <c r="BY502" s="28"/>
      <c r="BZ502" s="28"/>
      <c r="CA502" s="28"/>
      <c r="CB502" s="28"/>
      <c r="CC502" s="28"/>
      <c r="CD502" s="28"/>
      <c r="CE502" s="28"/>
      <c r="CF502" s="28"/>
      <c r="CG502" s="28"/>
      <c r="CH502" s="28"/>
      <c r="CI502" s="28"/>
      <c r="CJ502" s="28"/>
      <c r="CK502" s="28"/>
      <c r="CL502" s="28"/>
      <c r="CM502" s="28"/>
      <c r="CN502" s="28"/>
      <c r="CO502" s="28"/>
      <c r="CP502" s="28"/>
      <c r="CQ502" s="28"/>
      <c r="CR502" s="28"/>
      <c r="CS502" s="28"/>
      <c r="CT502" s="28"/>
      <c r="CU502" s="28"/>
      <c r="CV502" s="28"/>
      <c r="CW502" s="28"/>
      <c r="CX502" s="28"/>
      <c r="CY502" s="28"/>
      <c r="CZ502" s="28"/>
      <c r="DA502" s="28"/>
      <c r="DB502" s="28"/>
      <c r="DC502" s="28"/>
      <c r="DD502" s="28"/>
      <c r="DE502" s="28"/>
      <c r="DF502" s="28"/>
      <c r="DG502" s="28"/>
      <c r="DH502" s="28"/>
      <c r="DI502" s="28"/>
      <c r="DJ502" s="28"/>
      <c r="DK502" s="28"/>
      <c r="DL502" s="28"/>
      <c r="DM502" s="28"/>
      <c r="DN502" s="28"/>
      <c r="DO502" s="28"/>
      <c r="DP502" s="28"/>
      <c r="DQ502" s="28"/>
      <c r="DR502" s="28"/>
      <c r="DS502" s="28"/>
      <c r="DT502" s="28"/>
      <c r="DU502" s="28"/>
      <c r="DV502" s="28"/>
      <c r="DW502" s="28"/>
      <c r="DX502" s="28"/>
      <c r="DY502" s="28"/>
      <c r="DZ502" s="28"/>
      <c r="EA502" s="28"/>
      <c r="EB502" s="28"/>
      <c r="EC502" s="28"/>
      <c r="ED502" s="28"/>
      <c r="EE502" s="28"/>
      <c r="EF502" s="28"/>
      <c r="EG502" s="28"/>
      <c r="EH502" s="28"/>
      <c r="EI502" s="28"/>
      <c r="EJ502" s="28"/>
      <c r="EK502" s="28"/>
      <c r="EL502" s="28"/>
      <c r="EM502" s="28"/>
    </row>
    <row r="503" spans="1:143" s="44" customFormat="1">
      <c r="A503" s="136"/>
      <c r="B503" s="103"/>
      <c r="C503" s="103"/>
      <c r="D503" s="103"/>
      <c r="K503" s="48"/>
      <c r="L503" s="48"/>
      <c r="O503" s="45"/>
      <c r="P503" s="45"/>
      <c r="U503" s="41"/>
      <c r="V503" s="41"/>
      <c r="W503" s="54"/>
      <c r="X503" s="54"/>
      <c r="AH503" s="61"/>
      <c r="AL503" s="100"/>
      <c r="AM503" s="32"/>
      <c r="AN503" s="32"/>
      <c r="AO503" s="32"/>
      <c r="AP503" s="126"/>
      <c r="AQ503" s="104"/>
      <c r="AR503" s="32"/>
      <c r="AS503" s="32"/>
      <c r="AT503" s="28"/>
      <c r="AU503" s="104"/>
      <c r="AV503" s="104"/>
      <c r="AW503" s="104"/>
      <c r="AX503" s="104"/>
      <c r="AY503" s="32"/>
      <c r="AZ503" s="104"/>
      <c r="BA503" s="104"/>
      <c r="BB503" s="108"/>
      <c r="BC503" s="108"/>
      <c r="BD503" s="108"/>
      <c r="BE503" s="104"/>
      <c r="BF503" s="104"/>
      <c r="BG503" s="28"/>
      <c r="BH503" s="28"/>
      <c r="BI503" s="28"/>
      <c r="BJ503" s="28"/>
      <c r="BK503" s="28"/>
      <c r="BL503" s="28"/>
      <c r="BM503" s="28"/>
      <c r="BN503" s="28"/>
      <c r="BO503" s="28"/>
      <c r="BP503" s="28"/>
      <c r="BQ503" s="28"/>
      <c r="BR503" s="28"/>
      <c r="BS503" s="28"/>
      <c r="BT503" s="28"/>
      <c r="BU503" s="28"/>
      <c r="BV503" s="28"/>
      <c r="BW503" s="28"/>
      <c r="BX503" s="28"/>
      <c r="BY503" s="28"/>
      <c r="BZ503" s="28"/>
      <c r="CA503" s="28"/>
      <c r="CB503" s="28"/>
      <c r="CC503" s="28"/>
      <c r="CD503" s="28"/>
      <c r="CE503" s="28"/>
      <c r="CF503" s="28"/>
      <c r="CG503" s="28"/>
      <c r="CH503" s="28"/>
      <c r="CI503" s="28"/>
      <c r="CJ503" s="28"/>
      <c r="CK503" s="28"/>
      <c r="CL503" s="28"/>
      <c r="CM503" s="28"/>
      <c r="CN503" s="28"/>
      <c r="CO503" s="28"/>
      <c r="CP503" s="28"/>
      <c r="CQ503" s="28"/>
      <c r="CR503" s="28"/>
      <c r="CS503" s="28"/>
      <c r="CT503" s="28"/>
      <c r="CU503" s="28"/>
      <c r="CV503" s="28"/>
      <c r="CW503" s="28"/>
      <c r="CX503" s="28"/>
      <c r="CY503" s="28"/>
      <c r="CZ503" s="28"/>
      <c r="DA503" s="28"/>
      <c r="DB503" s="28"/>
      <c r="DC503" s="28"/>
      <c r="DD503" s="28"/>
      <c r="DE503" s="28"/>
      <c r="DF503" s="28"/>
      <c r="DG503" s="28"/>
      <c r="DH503" s="28"/>
      <c r="DI503" s="28"/>
      <c r="DJ503" s="28"/>
      <c r="DK503" s="28"/>
      <c r="DL503" s="28"/>
      <c r="DM503" s="28"/>
      <c r="DN503" s="28"/>
      <c r="DO503" s="28"/>
      <c r="DP503" s="28"/>
      <c r="DQ503" s="28"/>
      <c r="DR503" s="28"/>
      <c r="DS503" s="28"/>
      <c r="DT503" s="28"/>
      <c r="DU503" s="28"/>
      <c r="DV503" s="28"/>
      <c r="DW503" s="28"/>
      <c r="DX503" s="28"/>
      <c r="DY503" s="28"/>
      <c r="DZ503" s="28"/>
      <c r="EA503" s="28"/>
      <c r="EB503" s="28"/>
      <c r="EC503" s="28"/>
      <c r="ED503" s="28"/>
      <c r="EE503" s="28"/>
      <c r="EF503" s="28"/>
      <c r="EG503" s="28"/>
      <c r="EH503" s="28"/>
      <c r="EI503" s="28"/>
      <c r="EJ503" s="28"/>
      <c r="EK503" s="28"/>
      <c r="EL503" s="28"/>
      <c r="EM503" s="28"/>
    </row>
    <row r="504" spans="1:143" s="44" customFormat="1">
      <c r="A504" s="136"/>
      <c r="B504" s="103"/>
      <c r="C504" s="103"/>
      <c r="D504" s="103"/>
      <c r="K504" s="48"/>
      <c r="L504" s="48"/>
      <c r="O504" s="45"/>
      <c r="P504" s="45"/>
      <c r="U504" s="41"/>
      <c r="V504" s="41"/>
      <c r="W504" s="54"/>
      <c r="X504" s="54"/>
      <c r="AH504" s="61"/>
      <c r="AL504" s="100"/>
      <c r="AM504" s="32"/>
      <c r="AN504" s="32"/>
      <c r="AO504" s="32"/>
      <c r="AP504" s="126"/>
      <c r="AQ504" s="104"/>
      <c r="AR504" s="32"/>
      <c r="AS504" s="32"/>
      <c r="AT504" s="28"/>
      <c r="AU504" s="104"/>
      <c r="AV504" s="104"/>
      <c r="AW504" s="104"/>
      <c r="AX504" s="104"/>
      <c r="AY504" s="32"/>
      <c r="AZ504" s="104"/>
      <c r="BA504" s="104"/>
      <c r="BB504" s="108"/>
      <c r="BC504" s="108"/>
      <c r="BD504" s="108"/>
      <c r="BE504" s="104"/>
      <c r="BF504" s="104"/>
      <c r="BG504" s="28"/>
      <c r="BH504" s="28"/>
      <c r="BI504" s="28"/>
      <c r="BJ504" s="28"/>
      <c r="BK504" s="28"/>
      <c r="BL504" s="28"/>
      <c r="BM504" s="28"/>
      <c r="BN504" s="28"/>
      <c r="BO504" s="28"/>
      <c r="BP504" s="28"/>
      <c r="BQ504" s="28"/>
      <c r="BR504" s="28"/>
      <c r="BS504" s="28"/>
      <c r="BT504" s="28"/>
      <c r="BU504" s="28"/>
      <c r="BV504" s="28"/>
      <c r="BW504" s="28"/>
      <c r="BX504" s="28"/>
      <c r="BY504" s="28"/>
      <c r="BZ504" s="28"/>
      <c r="CA504" s="28"/>
      <c r="CB504" s="28"/>
      <c r="CC504" s="28"/>
      <c r="CD504" s="28"/>
      <c r="CE504" s="28"/>
      <c r="CF504" s="28"/>
      <c r="CG504" s="28"/>
      <c r="CH504" s="28"/>
      <c r="CI504" s="28"/>
      <c r="CJ504" s="28"/>
      <c r="CK504" s="28"/>
      <c r="CL504" s="28"/>
      <c r="CM504" s="28"/>
      <c r="CN504" s="28"/>
      <c r="CO504" s="28"/>
      <c r="CP504" s="28"/>
      <c r="CQ504" s="28"/>
      <c r="CR504" s="28"/>
      <c r="CS504" s="28"/>
      <c r="CT504" s="28"/>
      <c r="CU504" s="28"/>
      <c r="CV504" s="28"/>
      <c r="CW504" s="28"/>
      <c r="CX504" s="28"/>
      <c r="CY504" s="28"/>
      <c r="CZ504" s="28"/>
      <c r="DA504" s="28"/>
      <c r="DB504" s="28"/>
      <c r="DC504" s="28"/>
      <c r="DD504" s="28"/>
      <c r="DE504" s="28"/>
      <c r="DF504" s="28"/>
      <c r="DG504" s="28"/>
      <c r="DH504" s="28"/>
      <c r="DI504" s="28"/>
      <c r="DJ504" s="28"/>
      <c r="DK504" s="28"/>
      <c r="DL504" s="28"/>
      <c r="DM504" s="28"/>
      <c r="DN504" s="28"/>
      <c r="DO504" s="28"/>
      <c r="DP504" s="28"/>
      <c r="DQ504" s="28"/>
      <c r="DR504" s="28"/>
      <c r="DS504" s="28"/>
      <c r="DT504" s="28"/>
      <c r="DU504" s="28"/>
      <c r="DV504" s="28"/>
      <c r="DW504" s="28"/>
      <c r="DX504" s="28"/>
      <c r="DY504" s="28"/>
      <c r="DZ504" s="28"/>
      <c r="EA504" s="28"/>
      <c r="EB504" s="28"/>
      <c r="EC504" s="28"/>
      <c r="ED504" s="28"/>
      <c r="EE504" s="28"/>
      <c r="EF504" s="28"/>
      <c r="EG504" s="28"/>
      <c r="EH504" s="28"/>
      <c r="EI504" s="28"/>
      <c r="EJ504" s="28"/>
      <c r="EK504" s="28"/>
      <c r="EL504" s="28"/>
      <c r="EM504" s="28"/>
    </row>
    <row r="505" spans="1:143" s="44" customFormat="1">
      <c r="A505" s="136"/>
      <c r="B505" s="103"/>
      <c r="C505" s="103"/>
      <c r="D505" s="103"/>
      <c r="K505" s="48"/>
      <c r="L505" s="48"/>
      <c r="O505" s="45"/>
      <c r="P505" s="45"/>
      <c r="U505" s="41"/>
      <c r="V505" s="41"/>
      <c r="W505" s="54"/>
      <c r="X505" s="54"/>
      <c r="AH505" s="61"/>
      <c r="AL505" s="100"/>
      <c r="AM505" s="32"/>
      <c r="AN505" s="32"/>
      <c r="AO505" s="32"/>
      <c r="AP505" s="126"/>
      <c r="AQ505" s="104"/>
      <c r="AR505" s="32"/>
      <c r="AS505" s="32"/>
      <c r="AT505" s="28"/>
      <c r="AU505" s="104"/>
      <c r="AV505" s="104"/>
      <c r="AW505" s="104"/>
      <c r="AX505" s="104"/>
      <c r="AY505" s="32"/>
      <c r="AZ505" s="104"/>
      <c r="BA505" s="104"/>
      <c r="BB505" s="108"/>
      <c r="BC505" s="108"/>
      <c r="BD505" s="108"/>
      <c r="BE505" s="104"/>
      <c r="BF505" s="104"/>
      <c r="BG505" s="28"/>
      <c r="BH505" s="28"/>
      <c r="BI505" s="28"/>
      <c r="BJ505" s="28"/>
      <c r="BK505" s="28"/>
      <c r="BL505" s="28"/>
      <c r="BM505" s="28"/>
      <c r="BN505" s="28"/>
      <c r="BO505" s="28"/>
      <c r="BP505" s="28"/>
      <c r="BQ505" s="28"/>
      <c r="BR505" s="28"/>
      <c r="BS505" s="28"/>
      <c r="BT505" s="28"/>
      <c r="BU505" s="28"/>
      <c r="BV505" s="28"/>
      <c r="BW505" s="28"/>
      <c r="BX505" s="28"/>
      <c r="BY505" s="28"/>
      <c r="BZ505" s="28"/>
      <c r="CA505" s="28"/>
      <c r="CB505" s="28"/>
      <c r="CC505" s="28"/>
      <c r="CD505" s="28"/>
      <c r="CE505" s="28"/>
      <c r="CF505" s="28"/>
      <c r="CG505" s="28"/>
      <c r="CH505" s="28"/>
      <c r="CI505" s="28"/>
      <c r="CJ505" s="28"/>
      <c r="CK505" s="28"/>
      <c r="CL505" s="28"/>
      <c r="CM505" s="28"/>
      <c r="CN505" s="28"/>
      <c r="CO505" s="28"/>
      <c r="CP505" s="28"/>
      <c r="CQ505" s="28"/>
      <c r="CR505" s="28"/>
      <c r="CS505" s="28"/>
      <c r="CT505" s="28"/>
      <c r="CU505" s="28"/>
      <c r="CV505" s="28"/>
      <c r="CW505" s="28"/>
      <c r="CX505" s="28"/>
      <c r="CY505" s="28"/>
      <c r="CZ505" s="28"/>
      <c r="DA505" s="28"/>
      <c r="DB505" s="28"/>
      <c r="DC505" s="28"/>
      <c r="DD505" s="28"/>
      <c r="DE505" s="28"/>
      <c r="DF505" s="28"/>
      <c r="DG505" s="28"/>
      <c r="DH505" s="28"/>
      <c r="DI505" s="28"/>
      <c r="DJ505" s="28"/>
      <c r="DK505" s="28"/>
      <c r="DL505" s="28"/>
      <c r="DM505" s="28"/>
      <c r="DN505" s="28"/>
      <c r="DO505" s="28"/>
      <c r="DP505" s="28"/>
      <c r="DQ505" s="28"/>
      <c r="DR505" s="28"/>
      <c r="DS505" s="28"/>
      <c r="DT505" s="28"/>
      <c r="DU505" s="28"/>
      <c r="DV505" s="28"/>
      <c r="DW505" s="28"/>
      <c r="DX505" s="28"/>
      <c r="DY505" s="28"/>
      <c r="DZ505" s="28"/>
      <c r="EA505" s="28"/>
      <c r="EB505" s="28"/>
      <c r="EC505" s="28"/>
      <c r="ED505" s="28"/>
      <c r="EE505" s="28"/>
      <c r="EF505" s="28"/>
      <c r="EG505" s="28"/>
      <c r="EH505" s="28"/>
      <c r="EI505" s="28"/>
      <c r="EJ505" s="28"/>
      <c r="EK505" s="28"/>
      <c r="EL505" s="28"/>
      <c r="EM505" s="28"/>
    </row>
    <row r="506" spans="1:143" s="44" customFormat="1">
      <c r="A506" s="136"/>
      <c r="B506" s="103"/>
      <c r="C506" s="103"/>
      <c r="D506" s="103"/>
      <c r="K506" s="48"/>
      <c r="L506" s="48"/>
      <c r="O506" s="45"/>
      <c r="P506" s="45"/>
      <c r="U506" s="41"/>
      <c r="V506" s="41"/>
      <c r="W506" s="54"/>
      <c r="X506" s="54"/>
      <c r="AH506" s="61"/>
      <c r="AL506" s="100"/>
      <c r="AM506" s="32"/>
      <c r="AN506" s="32"/>
      <c r="AO506" s="32"/>
      <c r="AP506" s="126"/>
      <c r="AQ506" s="104"/>
      <c r="AR506" s="32"/>
      <c r="AS506" s="32"/>
      <c r="AT506" s="28"/>
      <c r="AU506" s="104"/>
      <c r="AV506" s="104"/>
      <c r="AW506" s="104"/>
      <c r="AX506" s="104"/>
      <c r="AY506" s="32"/>
      <c r="AZ506" s="104"/>
      <c r="BA506" s="104"/>
      <c r="BB506" s="108"/>
      <c r="BC506" s="108"/>
      <c r="BD506" s="108"/>
      <c r="BE506" s="104"/>
      <c r="BF506" s="104"/>
      <c r="BG506" s="28"/>
      <c r="BH506" s="28"/>
      <c r="BI506" s="28"/>
      <c r="BJ506" s="28"/>
      <c r="BK506" s="28"/>
      <c r="BL506" s="28"/>
      <c r="BM506" s="28"/>
      <c r="BN506" s="28"/>
      <c r="BO506" s="28"/>
      <c r="BP506" s="28"/>
      <c r="BQ506" s="28"/>
      <c r="BR506" s="28"/>
      <c r="BS506" s="28"/>
      <c r="BT506" s="28"/>
      <c r="BU506" s="28"/>
      <c r="BV506" s="28"/>
      <c r="BW506" s="28"/>
      <c r="BX506" s="28"/>
      <c r="BY506" s="28"/>
      <c r="BZ506" s="28"/>
      <c r="CA506" s="28"/>
      <c r="CB506" s="28"/>
      <c r="CC506" s="28"/>
      <c r="CD506" s="28"/>
      <c r="CE506" s="28"/>
      <c r="CF506" s="28"/>
      <c r="CG506" s="28"/>
      <c r="CH506" s="28"/>
      <c r="CI506" s="28"/>
      <c r="CJ506" s="28"/>
      <c r="CK506" s="28"/>
      <c r="CL506" s="28"/>
      <c r="CM506" s="28"/>
      <c r="CN506" s="28"/>
      <c r="CO506" s="28"/>
      <c r="CP506" s="28"/>
      <c r="CQ506" s="28"/>
      <c r="CR506" s="28"/>
      <c r="CS506" s="28"/>
      <c r="CT506" s="28"/>
      <c r="CU506" s="28"/>
      <c r="CV506" s="28"/>
      <c r="CW506" s="28"/>
      <c r="CX506" s="28"/>
      <c r="CY506" s="28"/>
      <c r="CZ506" s="28"/>
      <c r="DA506" s="28"/>
      <c r="DB506" s="28"/>
      <c r="DC506" s="28"/>
      <c r="DD506" s="28"/>
      <c r="DE506" s="28"/>
      <c r="DF506" s="28"/>
      <c r="DG506" s="28"/>
      <c r="DH506" s="28"/>
      <c r="DI506" s="28"/>
      <c r="DJ506" s="28"/>
      <c r="DK506" s="28"/>
      <c r="DL506" s="28"/>
      <c r="DM506" s="28"/>
      <c r="DN506" s="28"/>
      <c r="DO506" s="28"/>
      <c r="DP506" s="28"/>
      <c r="DQ506" s="28"/>
      <c r="DR506" s="28"/>
      <c r="DS506" s="28"/>
      <c r="DT506" s="28"/>
      <c r="DU506" s="28"/>
      <c r="DV506" s="28"/>
      <c r="DW506" s="28"/>
      <c r="DX506" s="28"/>
      <c r="DY506" s="28"/>
      <c r="DZ506" s="28"/>
      <c r="EA506" s="28"/>
      <c r="EB506" s="28"/>
      <c r="EC506" s="28"/>
      <c r="ED506" s="28"/>
      <c r="EE506" s="28"/>
      <c r="EF506" s="28"/>
      <c r="EG506" s="28"/>
      <c r="EH506" s="28"/>
      <c r="EI506" s="28"/>
      <c r="EJ506" s="28"/>
      <c r="EK506" s="28"/>
      <c r="EL506" s="28"/>
      <c r="EM506" s="28"/>
    </row>
    <row r="507" spans="1:143" s="44" customFormat="1">
      <c r="A507" s="136"/>
      <c r="B507" s="103"/>
      <c r="C507" s="103"/>
      <c r="D507" s="103"/>
      <c r="K507" s="48"/>
      <c r="L507" s="48"/>
      <c r="O507" s="45"/>
      <c r="P507" s="45"/>
      <c r="U507" s="41"/>
      <c r="V507" s="41"/>
      <c r="W507" s="54"/>
      <c r="X507" s="54"/>
      <c r="AH507" s="61"/>
      <c r="AL507" s="100"/>
      <c r="AM507" s="32"/>
      <c r="AN507" s="32"/>
      <c r="AO507" s="32"/>
      <c r="AP507" s="126"/>
      <c r="AQ507" s="104"/>
      <c r="AR507" s="32"/>
      <c r="AS507" s="32"/>
      <c r="AT507" s="28"/>
      <c r="AU507" s="104"/>
      <c r="AV507" s="104"/>
      <c r="AW507" s="104"/>
      <c r="AX507" s="104"/>
      <c r="AY507" s="32"/>
      <c r="AZ507" s="104"/>
      <c r="BA507" s="104"/>
      <c r="BB507" s="108"/>
      <c r="BC507" s="108"/>
      <c r="BD507" s="108"/>
      <c r="BE507" s="104"/>
      <c r="BF507" s="104"/>
      <c r="BG507" s="28"/>
      <c r="BH507" s="28"/>
      <c r="BI507" s="28"/>
      <c r="BJ507" s="28"/>
      <c r="BK507" s="28"/>
      <c r="BL507" s="28"/>
      <c r="BM507" s="28"/>
      <c r="BN507" s="28"/>
      <c r="BO507" s="28"/>
      <c r="BP507" s="28"/>
      <c r="BQ507" s="28"/>
      <c r="BR507" s="28"/>
      <c r="BS507" s="28"/>
      <c r="BT507" s="28"/>
      <c r="BU507" s="28"/>
      <c r="BV507" s="28"/>
      <c r="BW507" s="28"/>
      <c r="BX507" s="28"/>
      <c r="BY507" s="28"/>
      <c r="BZ507" s="28"/>
      <c r="CA507" s="28"/>
      <c r="CB507" s="28"/>
      <c r="CC507" s="28"/>
      <c r="CD507" s="28"/>
      <c r="CE507" s="28"/>
      <c r="CF507" s="28"/>
      <c r="CG507" s="28"/>
      <c r="CH507" s="28"/>
      <c r="CI507" s="28"/>
      <c r="CJ507" s="28"/>
      <c r="CK507" s="28"/>
      <c r="CL507" s="28"/>
      <c r="CM507" s="28"/>
      <c r="CN507" s="28"/>
      <c r="CO507" s="28"/>
      <c r="CP507" s="28"/>
      <c r="CQ507" s="28"/>
      <c r="CR507" s="28"/>
      <c r="CS507" s="28"/>
      <c r="CT507" s="28"/>
      <c r="CU507" s="28"/>
      <c r="CV507" s="28"/>
      <c r="CW507" s="28"/>
      <c r="CX507" s="28"/>
      <c r="CY507" s="28"/>
      <c r="CZ507" s="28"/>
      <c r="DA507" s="28"/>
      <c r="DB507" s="28"/>
      <c r="DC507" s="28"/>
      <c r="DD507" s="28"/>
      <c r="DE507" s="28"/>
      <c r="DF507" s="28"/>
      <c r="DG507" s="28"/>
      <c r="DH507" s="28"/>
      <c r="DI507" s="28"/>
      <c r="DJ507" s="28"/>
      <c r="DK507" s="28"/>
      <c r="DL507" s="28"/>
      <c r="DM507" s="28"/>
      <c r="DN507" s="28"/>
      <c r="DO507" s="28"/>
      <c r="DP507" s="28"/>
      <c r="DQ507" s="28"/>
      <c r="DR507" s="28"/>
      <c r="DS507" s="28"/>
      <c r="DT507" s="28"/>
      <c r="DU507" s="28"/>
      <c r="DV507" s="28"/>
      <c r="DW507" s="28"/>
      <c r="DX507" s="28"/>
      <c r="DY507" s="28"/>
      <c r="DZ507" s="28"/>
      <c r="EA507" s="28"/>
      <c r="EB507" s="28"/>
      <c r="EC507" s="28"/>
      <c r="ED507" s="28"/>
      <c r="EE507" s="28"/>
      <c r="EF507" s="28"/>
      <c r="EG507" s="28"/>
      <c r="EH507" s="28"/>
      <c r="EI507" s="28"/>
      <c r="EJ507" s="28"/>
      <c r="EK507" s="28"/>
      <c r="EL507" s="28"/>
      <c r="EM507" s="28"/>
    </row>
    <row r="508" spans="1:143" s="44" customFormat="1">
      <c r="A508" s="136"/>
      <c r="B508" s="103"/>
      <c r="C508" s="103"/>
      <c r="D508" s="103"/>
      <c r="K508" s="48"/>
      <c r="L508" s="48"/>
      <c r="O508" s="45"/>
      <c r="P508" s="45"/>
      <c r="U508" s="41"/>
      <c r="V508" s="41"/>
      <c r="W508" s="54"/>
      <c r="X508" s="54"/>
      <c r="AH508" s="61"/>
      <c r="AL508" s="100"/>
      <c r="AM508" s="32"/>
      <c r="AN508" s="32"/>
      <c r="AO508" s="32"/>
      <c r="AP508" s="126"/>
      <c r="AQ508" s="104"/>
      <c r="AR508" s="32"/>
      <c r="AS508" s="32"/>
      <c r="AT508" s="28"/>
      <c r="AU508" s="104"/>
      <c r="AV508" s="104"/>
      <c r="AW508" s="104"/>
      <c r="AX508" s="104"/>
      <c r="AY508" s="32"/>
      <c r="AZ508" s="104"/>
      <c r="BA508" s="104"/>
      <c r="BB508" s="108"/>
      <c r="BC508" s="108"/>
      <c r="BD508" s="108"/>
      <c r="BE508" s="104"/>
      <c r="BF508" s="104"/>
      <c r="BG508" s="28"/>
      <c r="BH508" s="28"/>
      <c r="BI508" s="28"/>
      <c r="BJ508" s="28"/>
      <c r="BK508" s="28"/>
      <c r="BL508" s="28"/>
      <c r="BM508" s="28"/>
      <c r="BN508" s="28"/>
      <c r="BO508" s="28"/>
      <c r="BP508" s="28"/>
      <c r="BQ508" s="28"/>
      <c r="BR508" s="28"/>
      <c r="BS508" s="28"/>
      <c r="BT508" s="28"/>
      <c r="BU508" s="28"/>
      <c r="BV508" s="28"/>
      <c r="BW508" s="28"/>
      <c r="BX508" s="28"/>
      <c r="BY508" s="28"/>
      <c r="BZ508" s="28"/>
      <c r="CA508" s="28"/>
      <c r="CB508" s="28"/>
      <c r="CC508" s="28"/>
      <c r="CD508" s="28"/>
      <c r="CE508" s="28"/>
      <c r="CF508" s="28"/>
      <c r="CG508" s="28"/>
      <c r="CH508" s="28"/>
      <c r="CI508" s="28"/>
      <c r="CJ508" s="28"/>
      <c r="CK508" s="28"/>
      <c r="CL508" s="28"/>
      <c r="CM508" s="28"/>
      <c r="CN508" s="28"/>
      <c r="CO508" s="28"/>
      <c r="CP508" s="28"/>
      <c r="CQ508" s="28"/>
      <c r="CR508" s="28"/>
      <c r="CS508" s="28"/>
      <c r="CT508" s="28"/>
      <c r="CU508" s="28"/>
      <c r="CV508" s="28"/>
      <c r="CW508" s="28"/>
      <c r="CX508" s="28"/>
      <c r="CY508" s="28"/>
      <c r="CZ508" s="28"/>
      <c r="DA508" s="28"/>
      <c r="DB508" s="28"/>
      <c r="DC508" s="28"/>
      <c r="DD508" s="28"/>
      <c r="DE508" s="28"/>
      <c r="DF508" s="28"/>
      <c r="DG508" s="28"/>
      <c r="DH508" s="28"/>
      <c r="DI508" s="28"/>
      <c r="DJ508" s="28"/>
      <c r="DK508" s="28"/>
      <c r="DL508" s="28"/>
      <c r="DM508" s="28"/>
      <c r="DN508" s="28"/>
      <c r="DO508" s="28"/>
      <c r="DP508" s="28"/>
      <c r="DQ508" s="28"/>
      <c r="DR508" s="28"/>
      <c r="DS508" s="28"/>
      <c r="DT508" s="28"/>
      <c r="DU508" s="28"/>
      <c r="DV508" s="28"/>
      <c r="DW508" s="28"/>
      <c r="DX508" s="28"/>
      <c r="DY508" s="28"/>
      <c r="DZ508" s="28"/>
      <c r="EA508" s="28"/>
      <c r="EB508" s="28"/>
      <c r="EC508" s="28"/>
      <c r="ED508" s="28"/>
      <c r="EE508" s="28"/>
      <c r="EF508" s="28"/>
      <c r="EG508" s="28"/>
      <c r="EH508" s="28"/>
      <c r="EI508" s="28"/>
      <c r="EJ508" s="28"/>
      <c r="EK508" s="28"/>
      <c r="EL508" s="28"/>
      <c r="EM508" s="28"/>
    </row>
    <row r="509" spans="1:143" s="44" customFormat="1">
      <c r="A509" s="136"/>
      <c r="B509" s="103"/>
      <c r="C509" s="103"/>
      <c r="D509" s="103"/>
      <c r="K509" s="48"/>
      <c r="L509" s="48"/>
      <c r="O509" s="45"/>
      <c r="P509" s="45"/>
      <c r="U509" s="41"/>
      <c r="V509" s="41"/>
      <c r="W509" s="54"/>
      <c r="X509" s="54"/>
      <c r="AH509" s="61"/>
      <c r="AL509" s="100"/>
      <c r="AM509" s="32"/>
      <c r="AN509" s="32"/>
      <c r="AO509" s="32"/>
      <c r="AP509" s="126"/>
      <c r="AQ509" s="104"/>
      <c r="AR509" s="32"/>
      <c r="AS509" s="32"/>
      <c r="AT509" s="28"/>
      <c r="AU509" s="104"/>
      <c r="AV509" s="104"/>
      <c r="AW509" s="104"/>
      <c r="AX509" s="104"/>
      <c r="AY509" s="32"/>
      <c r="AZ509" s="104"/>
      <c r="BA509" s="104"/>
      <c r="BB509" s="108"/>
      <c r="BC509" s="108"/>
      <c r="BD509" s="108"/>
      <c r="BE509" s="104"/>
      <c r="BF509" s="104"/>
      <c r="BG509" s="28"/>
      <c r="BH509" s="28"/>
      <c r="BI509" s="28"/>
      <c r="BJ509" s="28"/>
      <c r="BK509" s="28"/>
      <c r="BL509" s="28"/>
      <c r="BM509" s="28"/>
      <c r="BN509" s="28"/>
      <c r="BO509" s="28"/>
      <c r="BP509" s="28"/>
      <c r="BQ509" s="28"/>
      <c r="BR509" s="28"/>
      <c r="BS509" s="28"/>
      <c r="BT509" s="28"/>
      <c r="BU509" s="28"/>
      <c r="BV509" s="28"/>
      <c r="BW509" s="28"/>
      <c r="BX509" s="28"/>
      <c r="BY509" s="28"/>
      <c r="BZ509" s="28"/>
      <c r="CA509" s="28"/>
      <c r="CB509" s="28"/>
      <c r="CC509" s="28"/>
      <c r="CD509" s="28"/>
      <c r="CE509" s="28"/>
      <c r="CF509" s="28"/>
      <c r="CG509" s="28"/>
      <c r="CH509" s="28"/>
      <c r="CI509" s="28"/>
      <c r="CJ509" s="28"/>
      <c r="CK509" s="28"/>
      <c r="CL509" s="28"/>
      <c r="CM509" s="28"/>
      <c r="CN509" s="28"/>
      <c r="CO509" s="28"/>
      <c r="CP509" s="28"/>
      <c r="CQ509" s="28"/>
      <c r="CR509" s="28"/>
      <c r="CS509" s="28"/>
      <c r="CT509" s="28"/>
      <c r="CU509" s="28"/>
      <c r="CV509" s="28"/>
      <c r="CW509" s="28"/>
      <c r="CX509" s="28"/>
      <c r="CY509" s="28"/>
      <c r="CZ509" s="28"/>
      <c r="DA509" s="28"/>
      <c r="DB509" s="28"/>
      <c r="DC509" s="28"/>
      <c r="DD509" s="28"/>
      <c r="DE509" s="28"/>
      <c r="DF509" s="28"/>
      <c r="DG509" s="28"/>
      <c r="DH509" s="28"/>
      <c r="DI509" s="28"/>
      <c r="DJ509" s="28"/>
      <c r="DK509" s="28"/>
      <c r="DL509" s="28"/>
      <c r="DM509" s="28"/>
      <c r="DN509" s="28"/>
      <c r="DO509" s="28"/>
      <c r="DP509" s="28"/>
      <c r="DQ509" s="28"/>
      <c r="DR509" s="28"/>
      <c r="DS509" s="28"/>
      <c r="DT509" s="28"/>
      <c r="DU509" s="28"/>
      <c r="DV509" s="28"/>
      <c r="DW509" s="28"/>
      <c r="DX509" s="28"/>
      <c r="DY509" s="28"/>
      <c r="DZ509" s="28"/>
      <c r="EA509" s="28"/>
      <c r="EB509" s="28"/>
      <c r="EC509" s="28"/>
      <c r="ED509" s="28"/>
      <c r="EE509" s="28"/>
      <c r="EF509" s="28"/>
      <c r="EG509" s="28"/>
      <c r="EH509" s="28"/>
      <c r="EI509" s="28"/>
      <c r="EJ509" s="28"/>
      <c r="EK509" s="28"/>
      <c r="EL509" s="28"/>
      <c r="EM509" s="28"/>
    </row>
    <row r="510" spans="1:143" s="44" customFormat="1">
      <c r="A510" s="136"/>
      <c r="B510" s="103"/>
      <c r="C510" s="103"/>
      <c r="D510" s="103"/>
      <c r="K510" s="48"/>
      <c r="L510" s="48"/>
      <c r="O510" s="45"/>
      <c r="P510" s="45"/>
      <c r="U510" s="41"/>
      <c r="V510" s="41"/>
      <c r="W510" s="54"/>
      <c r="X510" s="54"/>
      <c r="AH510" s="61"/>
      <c r="AL510" s="100"/>
      <c r="AM510" s="32"/>
      <c r="AN510" s="32"/>
      <c r="AO510" s="32"/>
      <c r="AP510" s="126"/>
      <c r="AQ510" s="104"/>
      <c r="AR510" s="32"/>
      <c r="AS510" s="32"/>
      <c r="AT510" s="28"/>
      <c r="AU510" s="104"/>
      <c r="AV510" s="104"/>
      <c r="AW510" s="104"/>
      <c r="AX510" s="104"/>
      <c r="AY510" s="32"/>
      <c r="AZ510" s="104"/>
      <c r="BA510" s="104"/>
      <c r="BB510" s="108"/>
      <c r="BC510" s="108"/>
      <c r="BD510" s="108"/>
      <c r="BE510" s="104"/>
      <c r="BF510" s="104"/>
      <c r="BG510" s="28"/>
      <c r="BH510" s="28"/>
      <c r="BI510" s="28"/>
      <c r="BJ510" s="28"/>
      <c r="BK510" s="28"/>
      <c r="BL510" s="28"/>
      <c r="BM510" s="28"/>
      <c r="BN510" s="28"/>
      <c r="BO510" s="28"/>
      <c r="BP510" s="28"/>
      <c r="BQ510" s="28"/>
      <c r="BR510" s="28"/>
      <c r="BS510" s="28"/>
      <c r="BT510" s="28"/>
      <c r="BU510" s="28"/>
      <c r="BV510" s="28"/>
      <c r="BW510" s="28"/>
      <c r="BX510" s="28"/>
      <c r="BY510" s="28"/>
      <c r="BZ510" s="28"/>
      <c r="CA510" s="28"/>
      <c r="CB510" s="28"/>
      <c r="CC510" s="28"/>
      <c r="CD510" s="28"/>
      <c r="CE510" s="28"/>
      <c r="CF510" s="28"/>
      <c r="CG510" s="28"/>
      <c r="CH510" s="28"/>
      <c r="CI510" s="28"/>
      <c r="CJ510" s="28"/>
      <c r="CK510" s="28"/>
      <c r="CL510" s="28"/>
      <c r="CM510" s="28"/>
      <c r="CN510" s="28"/>
      <c r="CO510" s="28"/>
      <c r="CP510" s="28"/>
      <c r="CQ510" s="28"/>
      <c r="CR510" s="28"/>
      <c r="CS510" s="28"/>
      <c r="CT510" s="28"/>
      <c r="CU510" s="28"/>
      <c r="CV510" s="28"/>
      <c r="CW510" s="28"/>
      <c r="CX510" s="28"/>
      <c r="CY510" s="28"/>
      <c r="CZ510" s="28"/>
      <c r="DA510" s="28"/>
      <c r="DB510" s="28"/>
      <c r="DC510" s="28"/>
      <c r="DD510" s="28"/>
      <c r="DE510" s="28"/>
      <c r="DF510" s="28"/>
      <c r="DG510" s="28"/>
      <c r="DH510" s="28"/>
      <c r="DI510" s="28"/>
      <c r="DJ510" s="28"/>
      <c r="DK510" s="28"/>
      <c r="DL510" s="28"/>
      <c r="DM510" s="28"/>
      <c r="DN510" s="28"/>
      <c r="DO510" s="28"/>
      <c r="DP510" s="28"/>
      <c r="DQ510" s="28"/>
      <c r="DR510" s="28"/>
      <c r="DS510" s="28"/>
      <c r="DT510" s="28"/>
      <c r="DU510" s="28"/>
      <c r="DV510" s="28"/>
      <c r="DW510" s="28"/>
      <c r="DX510" s="28"/>
      <c r="DY510" s="28"/>
      <c r="DZ510" s="28"/>
      <c r="EA510" s="28"/>
      <c r="EB510" s="28"/>
      <c r="EC510" s="28"/>
      <c r="ED510" s="28"/>
      <c r="EE510" s="28"/>
      <c r="EF510" s="28"/>
      <c r="EG510" s="28"/>
      <c r="EH510" s="28"/>
      <c r="EI510" s="28"/>
      <c r="EJ510" s="28"/>
      <c r="EK510" s="28"/>
      <c r="EL510" s="28"/>
      <c r="EM510" s="28"/>
    </row>
    <row r="511" spans="1:143" s="44" customFormat="1">
      <c r="A511" s="136"/>
      <c r="B511" s="103"/>
      <c r="C511" s="103"/>
      <c r="D511" s="103"/>
      <c r="K511" s="48"/>
      <c r="L511" s="48"/>
      <c r="O511" s="45"/>
      <c r="P511" s="45"/>
      <c r="U511" s="41"/>
      <c r="V511" s="41"/>
      <c r="W511" s="54"/>
      <c r="X511" s="54"/>
      <c r="AH511" s="61"/>
      <c r="AL511" s="100"/>
      <c r="AM511" s="32"/>
      <c r="AN511" s="32"/>
      <c r="AO511" s="32"/>
      <c r="AP511" s="126"/>
      <c r="AQ511" s="104"/>
      <c r="AR511" s="32"/>
      <c r="AS511" s="32"/>
      <c r="AT511" s="28"/>
      <c r="AU511" s="104"/>
      <c r="AV511" s="104"/>
      <c r="AW511" s="104"/>
      <c r="AX511" s="104"/>
      <c r="AY511" s="32"/>
      <c r="AZ511" s="104"/>
      <c r="BA511" s="104"/>
      <c r="BB511" s="108"/>
      <c r="BC511" s="108"/>
      <c r="BD511" s="108"/>
      <c r="BE511" s="104"/>
      <c r="BF511" s="104"/>
      <c r="BG511" s="28"/>
      <c r="BH511" s="28"/>
      <c r="BI511" s="28"/>
      <c r="BJ511" s="28"/>
      <c r="BK511" s="28"/>
      <c r="BL511" s="28"/>
      <c r="BM511" s="28"/>
      <c r="BN511" s="28"/>
      <c r="BO511" s="28"/>
      <c r="BP511" s="28"/>
      <c r="BQ511" s="28"/>
      <c r="BR511" s="28"/>
      <c r="BS511" s="28"/>
      <c r="BT511" s="28"/>
      <c r="BU511" s="28"/>
      <c r="BV511" s="28"/>
      <c r="BW511" s="28"/>
      <c r="BX511" s="28"/>
      <c r="BY511" s="28"/>
      <c r="BZ511" s="28"/>
      <c r="CA511" s="28"/>
      <c r="CB511" s="28"/>
      <c r="CC511" s="28"/>
      <c r="CD511" s="28"/>
      <c r="CE511" s="28"/>
      <c r="CF511" s="28"/>
      <c r="CG511" s="28"/>
      <c r="CH511" s="28"/>
      <c r="CI511" s="28"/>
      <c r="CJ511" s="28"/>
      <c r="CK511" s="28"/>
      <c r="CL511" s="28"/>
      <c r="CM511" s="28"/>
      <c r="CN511" s="28"/>
      <c r="CO511" s="28"/>
      <c r="CP511" s="28"/>
      <c r="CQ511" s="28"/>
      <c r="CR511" s="28"/>
      <c r="CS511" s="28"/>
      <c r="CT511" s="28"/>
      <c r="CU511" s="28"/>
      <c r="CV511" s="28"/>
      <c r="CW511" s="28"/>
      <c r="CX511" s="28"/>
      <c r="CY511" s="28"/>
      <c r="CZ511" s="28"/>
      <c r="DA511" s="28"/>
      <c r="DB511" s="28"/>
      <c r="DC511" s="28"/>
      <c r="DD511" s="28"/>
      <c r="DE511" s="28"/>
      <c r="DF511" s="28"/>
      <c r="DG511" s="28"/>
      <c r="DH511" s="28"/>
      <c r="DI511" s="28"/>
      <c r="DJ511" s="28"/>
      <c r="DK511" s="28"/>
      <c r="DL511" s="28"/>
      <c r="DM511" s="28"/>
      <c r="DN511" s="28"/>
      <c r="DO511" s="28"/>
      <c r="DP511" s="28"/>
      <c r="DQ511" s="28"/>
      <c r="DR511" s="28"/>
      <c r="DS511" s="28"/>
      <c r="DT511" s="28"/>
      <c r="DU511" s="28"/>
      <c r="DV511" s="28"/>
      <c r="DW511" s="28"/>
      <c r="DX511" s="28"/>
      <c r="DY511" s="28"/>
      <c r="DZ511" s="28"/>
      <c r="EA511" s="28"/>
      <c r="EB511" s="28"/>
      <c r="EC511" s="28"/>
      <c r="ED511" s="28"/>
      <c r="EE511" s="28"/>
      <c r="EF511" s="28"/>
      <c r="EG511" s="28"/>
      <c r="EH511" s="28"/>
      <c r="EI511" s="28"/>
      <c r="EJ511" s="28"/>
      <c r="EK511" s="28"/>
      <c r="EL511" s="28"/>
      <c r="EM511" s="28"/>
    </row>
    <row r="512" spans="1:143" s="44" customFormat="1">
      <c r="A512" s="136"/>
      <c r="B512" s="103"/>
      <c r="C512" s="103"/>
      <c r="D512" s="103"/>
      <c r="K512" s="48"/>
      <c r="L512" s="48"/>
      <c r="O512" s="45"/>
      <c r="P512" s="45"/>
      <c r="U512" s="41"/>
      <c r="V512" s="41"/>
      <c r="W512" s="54"/>
      <c r="X512" s="54"/>
      <c r="AH512" s="61"/>
      <c r="AL512" s="100"/>
      <c r="AM512" s="32"/>
      <c r="AN512" s="32"/>
      <c r="AO512" s="32"/>
      <c r="AP512" s="126"/>
      <c r="AQ512" s="104"/>
      <c r="AR512" s="32"/>
      <c r="AS512" s="32"/>
      <c r="AT512" s="28"/>
      <c r="AU512" s="104"/>
      <c r="AV512" s="104"/>
      <c r="AW512" s="104"/>
      <c r="AX512" s="104"/>
      <c r="AY512" s="32"/>
      <c r="AZ512" s="104"/>
      <c r="BA512" s="104"/>
      <c r="BB512" s="108"/>
      <c r="BC512" s="108"/>
      <c r="BD512" s="108"/>
      <c r="BE512" s="104"/>
      <c r="BF512" s="104"/>
      <c r="BG512" s="28"/>
      <c r="BH512" s="28"/>
      <c r="BI512" s="28"/>
      <c r="BJ512" s="28"/>
      <c r="BK512" s="28"/>
      <c r="BL512" s="28"/>
      <c r="BM512" s="28"/>
      <c r="BN512" s="28"/>
      <c r="BO512" s="28"/>
      <c r="BP512" s="28"/>
      <c r="BQ512" s="28"/>
      <c r="BR512" s="28"/>
      <c r="BS512" s="28"/>
      <c r="BT512" s="28"/>
      <c r="BU512" s="28"/>
      <c r="BV512" s="28"/>
      <c r="BW512" s="28"/>
      <c r="BX512" s="28"/>
      <c r="BY512" s="28"/>
      <c r="BZ512" s="28"/>
      <c r="CA512" s="28"/>
      <c r="CB512" s="28"/>
      <c r="CC512" s="28"/>
      <c r="CD512" s="28"/>
      <c r="CE512" s="28"/>
      <c r="CF512" s="28"/>
      <c r="CG512" s="28"/>
      <c r="CH512" s="28"/>
      <c r="CI512" s="28"/>
      <c r="CJ512" s="28"/>
      <c r="CK512" s="28"/>
      <c r="CL512" s="28"/>
      <c r="CM512" s="28"/>
      <c r="CN512" s="28"/>
      <c r="CO512" s="28"/>
      <c r="CP512" s="28"/>
      <c r="CQ512" s="28"/>
      <c r="CR512" s="28"/>
      <c r="CS512" s="28"/>
      <c r="CT512" s="28"/>
      <c r="CU512" s="28"/>
      <c r="CV512" s="28"/>
      <c r="CW512" s="28"/>
      <c r="CX512" s="28"/>
      <c r="CY512" s="28"/>
      <c r="CZ512" s="28"/>
      <c r="DA512" s="28"/>
      <c r="DB512" s="28"/>
      <c r="DC512" s="28"/>
      <c r="DD512" s="28"/>
      <c r="DE512" s="28"/>
      <c r="DF512" s="28"/>
      <c r="DG512" s="28"/>
      <c r="DH512" s="28"/>
      <c r="DI512" s="28"/>
      <c r="DJ512" s="28"/>
      <c r="DK512" s="28"/>
      <c r="DL512" s="28"/>
      <c r="DM512" s="28"/>
      <c r="DN512" s="28"/>
      <c r="DO512" s="28"/>
      <c r="DP512" s="28"/>
      <c r="DQ512" s="28"/>
      <c r="DR512" s="28"/>
      <c r="DS512" s="28"/>
      <c r="DT512" s="28"/>
      <c r="DU512" s="28"/>
      <c r="DV512" s="28"/>
      <c r="DW512" s="28"/>
      <c r="DX512" s="28"/>
      <c r="DY512" s="28"/>
      <c r="DZ512" s="28"/>
      <c r="EA512" s="28"/>
      <c r="EB512" s="28"/>
      <c r="EC512" s="28"/>
      <c r="ED512" s="28"/>
      <c r="EE512" s="28"/>
      <c r="EF512" s="28"/>
      <c r="EG512" s="28"/>
      <c r="EH512" s="28"/>
      <c r="EI512" s="28"/>
      <c r="EJ512" s="28"/>
      <c r="EK512" s="28"/>
      <c r="EL512" s="28"/>
      <c r="EM512" s="28"/>
    </row>
    <row r="513" spans="1:143" s="44" customFormat="1">
      <c r="A513" s="136"/>
      <c r="B513" s="103"/>
      <c r="C513" s="103"/>
      <c r="D513" s="103"/>
      <c r="K513" s="48"/>
      <c r="L513" s="48"/>
      <c r="O513" s="45"/>
      <c r="P513" s="45"/>
      <c r="U513" s="41"/>
      <c r="V513" s="41"/>
      <c r="W513" s="54"/>
      <c r="X513" s="54"/>
      <c r="AH513" s="61"/>
      <c r="AL513" s="100"/>
      <c r="AM513" s="32"/>
      <c r="AN513" s="32"/>
      <c r="AO513" s="32"/>
      <c r="AP513" s="126"/>
      <c r="AQ513" s="104"/>
      <c r="AR513" s="32"/>
      <c r="AS513" s="32"/>
      <c r="AT513" s="28"/>
      <c r="AU513" s="104"/>
      <c r="AV513" s="104"/>
      <c r="AW513" s="104"/>
      <c r="AX513" s="104"/>
      <c r="AY513" s="32"/>
      <c r="AZ513" s="104"/>
      <c r="BA513" s="104"/>
      <c r="BB513" s="108"/>
      <c r="BC513" s="108"/>
      <c r="BD513" s="108"/>
      <c r="BE513" s="104"/>
      <c r="BF513" s="104"/>
      <c r="BG513" s="28"/>
      <c r="BH513" s="28"/>
      <c r="BI513" s="28"/>
      <c r="BJ513" s="28"/>
      <c r="BK513" s="28"/>
      <c r="BL513" s="28"/>
      <c r="BM513" s="28"/>
      <c r="BN513" s="28"/>
      <c r="BO513" s="28"/>
      <c r="BP513" s="28"/>
      <c r="BQ513" s="28"/>
      <c r="BR513" s="28"/>
      <c r="BS513" s="28"/>
      <c r="BT513" s="28"/>
      <c r="BU513" s="28"/>
      <c r="BV513" s="28"/>
      <c r="BW513" s="28"/>
      <c r="BX513" s="28"/>
      <c r="BY513" s="28"/>
      <c r="BZ513" s="28"/>
      <c r="CA513" s="28"/>
      <c r="CB513" s="28"/>
      <c r="CC513" s="28"/>
      <c r="CD513" s="28"/>
      <c r="CE513" s="28"/>
      <c r="CF513" s="28"/>
      <c r="CG513" s="28"/>
      <c r="CH513" s="28"/>
      <c r="CI513" s="28"/>
      <c r="CJ513" s="28"/>
      <c r="CK513" s="28"/>
      <c r="CL513" s="28"/>
      <c r="CM513" s="28"/>
      <c r="CN513" s="28"/>
      <c r="CO513" s="28"/>
      <c r="CP513" s="28"/>
      <c r="CQ513" s="28"/>
      <c r="CR513" s="28"/>
      <c r="CS513" s="28"/>
      <c r="CT513" s="28"/>
      <c r="CU513" s="28"/>
      <c r="CV513" s="28"/>
      <c r="CW513" s="28"/>
      <c r="CX513" s="28"/>
      <c r="CY513" s="28"/>
      <c r="CZ513" s="28"/>
      <c r="DA513" s="28"/>
      <c r="DB513" s="28"/>
      <c r="DC513" s="28"/>
      <c r="DD513" s="28"/>
      <c r="DE513" s="28"/>
      <c r="DF513" s="28"/>
      <c r="DG513" s="28"/>
      <c r="DH513" s="28"/>
      <c r="DI513" s="28"/>
      <c r="DJ513" s="28"/>
      <c r="DK513" s="28"/>
      <c r="DL513" s="28"/>
      <c r="DM513" s="28"/>
      <c r="DN513" s="28"/>
      <c r="DO513" s="28"/>
      <c r="DP513" s="28"/>
      <c r="DQ513" s="28"/>
      <c r="DR513" s="28"/>
      <c r="DS513" s="28"/>
      <c r="DT513" s="28"/>
      <c r="DU513" s="28"/>
      <c r="DV513" s="28"/>
      <c r="DW513" s="28"/>
      <c r="DX513" s="28"/>
      <c r="DY513" s="28"/>
      <c r="DZ513" s="28"/>
      <c r="EA513" s="28"/>
      <c r="EB513" s="28"/>
      <c r="EC513" s="28"/>
      <c r="ED513" s="28"/>
      <c r="EE513" s="28"/>
      <c r="EF513" s="28"/>
      <c r="EG513" s="28"/>
      <c r="EH513" s="28"/>
      <c r="EI513" s="28"/>
      <c r="EJ513" s="28"/>
      <c r="EK513" s="28"/>
      <c r="EL513" s="28"/>
      <c r="EM513" s="28"/>
    </row>
    <row r="514" spans="1:143" s="44" customFormat="1">
      <c r="A514" s="136"/>
      <c r="B514" s="103"/>
      <c r="C514" s="103"/>
      <c r="D514" s="103"/>
      <c r="K514" s="48"/>
      <c r="L514" s="48"/>
      <c r="O514" s="45"/>
      <c r="P514" s="45"/>
      <c r="U514" s="41"/>
      <c r="V514" s="41"/>
      <c r="W514" s="54"/>
      <c r="X514" s="54"/>
      <c r="AH514" s="61"/>
      <c r="AL514" s="100"/>
      <c r="AM514" s="32"/>
      <c r="AN514" s="32"/>
      <c r="AO514" s="32"/>
      <c r="AP514" s="126"/>
      <c r="AQ514" s="104"/>
      <c r="AR514" s="32"/>
      <c r="AS514" s="32"/>
      <c r="AT514" s="28"/>
      <c r="AU514" s="104"/>
      <c r="AV514" s="104"/>
      <c r="AW514" s="104"/>
      <c r="AX514" s="104"/>
      <c r="AY514" s="32"/>
      <c r="AZ514" s="104"/>
      <c r="BA514" s="104"/>
      <c r="BB514" s="108"/>
      <c r="BC514" s="108"/>
      <c r="BD514" s="108"/>
      <c r="BE514" s="104"/>
      <c r="BF514" s="104"/>
      <c r="BG514" s="28"/>
      <c r="BH514" s="28"/>
      <c r="BI514" s="28"/>
      <c r="BJ514" s="28"/>
      <c r="BK514" s="28"/>
      <c r="BL514" s="28"/>
      <c r="BM514" s="28"/>
      <c r="BN514" s="28"/>
      <c r="BO514" s="28"/>
      <c r="BP514" s="28"/>
      <c r="BQ514" s="28"/>
      <c r="BR514" s="28"/>
      <c r="BS514" s="28"/>
      <c r="BT514" s="28"/>
      <c r="BU514" s="28"/>
      <c r="BV514" s="28"/>
      <c r="BW514" s="28"/>
      <c r="BX514" s="28"/>
      <c r="BY514" s="28"/>
      <c r="BZ514" s="28"/>
      <c r="CA514" s="28"/>
      <c r="CB514" s="28"/>
      <c r="CC514" s="28"/>
      <c r="CD514" s="28"/>
      <c r="CE514" s="28"/>
      <c r="CF514" s="28"/>
      <c r="CG514" s="28"/>
      <c r="CH514" s="28"/>
      <c r="CI514" s="28"/>
      <c r="CJ514" s="28"/>
      <c r="CK514" s="28"/>
      <c r="CL514" s="28"/>
      <c r="CM514" s="28"/>
      <c r="CN514" s="28"/>
      <c r="CO514" s="28"/>
      <c r="CP514" s="28"/>
      <c r="CQ514" s="28"/>
      <c r="CR514" s="28"/>
      <c r="CS514" s="28"/>
      <c r="CT514" s="28"/>
      <c r="CU514" s="28"/>
      <c r="CV514" s="28"/>
      <c r="CW514" s="28"/>
      <c r="CX514" s="28"/>
      <c r="CY514" s="28"/>
      <c r="CZ514" s="28"/>
      <c r="DA514" s="28"/>
      <c r="DB514" s="28"/>
      <c r="DC514" s="28"/>
      <c r="DD514" s="28"/>
      <c r="DE514" s="28"/>
      <c r="DF514" s="28"/>
      <c r="DG514" s="28"/>
      <c r="DH514" s="28"/>
      <c r="DI514" s="28"/>
      <c r="DJ514" s="28"/>
      <c r="DK514" s="28"/>
      <c r="DL514" s="28"/>
      <c r="DM514" s="28"/>
      <c r="DN514" s="28"/>
      <c r="DO514" s="28"/>
      <c r="DP514" s="28"/>
      <c r="DQ514" s="28"/>
      <c r="DR514" s="28"/>
      <c r="DS514" s="28"/>
      <c r="DT514" s="28"/>
      <c r="DU514" s="28"/>
      <c r="DV514" s="28"/>
      <c r="DW514" s="28"/>
      <c r="DX514" s="28"/>
      <c r="DY514" s="28"/>
      <c r="DZ514" s="28"/>
      <c r="EA514" s="28"/>
      <c r="EB514" s="28"/>
      <c r="EC514" s="28"/>
      <c r="ED514" s="28"/>
      <c r="EE514" s="28"/>
      <c r="EF514" s="28"/>
      <c r="EG514" s="28"/>
      <c r="EH514" s="28"/>
      <c r="EI514" s="28"/>
      <c r="EJ514" s="28"/>
      <c r="EK514" s="28"/>
      <c r="EL514" s="28"/>
      <c r="EM514" s="28"/>
    </row>
    <row r="515" spans="1:143" s="44" customFormat="1">
      <c r="A515" s="136"/>
      <c r="B515" s="103"/>
      <c r="C515" s="103"/>
      <c r="D515" s="103"/>
      <c r="K515" s="48"/>
      <c r="L515" s="48"/>
      <c r="O515" s="45"/>
      <c r="P515" s="45"/>
      <c r="U515" s="41"/>
      <c r="V515" s="41"/>
      <c r="W515" s="54"/>
      <c r="X515" s="54"/>
      <c r="AH515" s="61"/>
      <c r="AL515" s="100"/>
      <c r="AM515" s="32"/>
      <c r="AN515" s="32"/>
      <c r="AO515" s="32"/>
      <c r="AP515" s="126"/>
      <c r="AQ515" s="104"/>
      <c r="AR515" s="32"/>
      <c r="AS515" s="32"/>
      <c r="AT515" s="28"/>
      <c r="AU515" s="104"/>
      <c r="AV515" s="104"/>
      <c r="AW515" s="104"/>
      <c r="AX515" s="104"/>
      <c r="AY515" s="32"/>
      <c r="AZ515" s="104"/>
      <c r="BA515" s="104"/>
      <c r="BB515" s="108"/>
      <c r="BC515" s="108"/>
      <c r="BD515" s="108"/>
      <c r="BE515" s="104"/>
      <c r="BF515" s="104"/>
      <c r="BG515" s="28"/>
      <c r="BH515" s="28"/>
      <c r="BI515" s="28"/>
      <c r="BJ515" s="28"/>
      <c r="BK515" s="28"/>
      <c r="BL515" s="28"/>
      <c r="BM515" s="28"/>
      <c r="BN515" s="28"/>
      <c r="BO515" s="28"/>
      <c r="BP515" s="28"/>
      <c r="BQ515" s="28"/>
      <c r="BR515" s="28"/>
      <c r="BS515" s="28"/>
      <c r="BT515" s="28"/>
      <c r="BU515" s="28"/>
      <c r="BV515" s="28"/>
      <c r="BW515" s="28"/>
      <c r="BX515" s="28"/>
      <c r="BY515" s="28"/>
      <c r="BZ515" s="28"/>
      <c r="CA515" s="28"/>
      <c r="CB515" s="28"/>
      <c r="CC515" s="28"/>
      <c r="CD515" s="28"/>
      <c r="CE515" s="28"/>
      <c r="CF515" s="28"/>
      <c r="CG515" s="28"/>
      <c r="CH515" s="28"/>
      <c r="CI515" s="28"/>
      <c r="CJ515" s="28"/>
      <c r="CK515" s="28"/>
      <c r="CL515" s="28"/>
      <c r="CM515" s="28"/>
      <c r="CN515" s="28"/>
      <c r="CO515" s="28"/>
      <c r="CP515" s="28"/>
      <c r="CQ515" s="28"/>
      <c r="CR515" s="28"/>
      <c r="CS515" s="28"/>
      <c r="CT515" s="28"/>
      <c r="CU515" s="28"/>
      <c r="CV515" s="28"/>
      <c r="CW515" s="28"/>
      <c r="CX515" s="28"/>
      <c r="CY515" s="28"/>
      <c r="CZ515" s="28"/>
      <c r="DA515" s="28"/>
      <c r="DB515" s="28"/>
      <c r="DC515" s="28"/>
      <c r="DD515" s="28"/>
      <c r="DE515" s="28"/>
      <c r="DF515" s="28"/>
      <c r="DG515" s="28"/>
      <c r="DH515" s="28"/>
      <c r="DI515" s="28"/>
      <c r="DJ515" s="28"/>
      <c r="DK515" s="28"/>
      <c r="DL515" s="28"/>
      <c r="DM515" s="28"/>
      <c r="DN515" s="28"/>
      <c r="DO515" s="28"/>
      <c r="DP515" s="28"/>
      <c r="DQ515" s="28"/>
      <c r="DR515" s="28"/>
      <c r="DS515" s="28"/>
      <c r="DT515" s="28"/>
      <c r="DU515" s="28"/>
      <c r="DV515" s="28"/>
      <c r="DW515" s="28"/>
      <c r="DX515" s="28"/>
      <c r="DY515" s="28"/>
      <c r="DZ515" s="28"/>
      <c r="EA515" s="28"/>
      <c r="EB515" s="28"/>
      <c r="EC515" s="28"/>
      <c r="ED515" s="28"/>
      <c r="EE515" s="28"/>
      <c r="EF515" s="28"/>
      <c r="EG515" s="28"/>
      <c r="EH515" s="28"/>
      <c r="EI515" s="28"/>
      <c r="EJ515" s="28"/>
      <c r="EK515" s="28"/>
      <c r="EL515" s="28"/>
      <c r="EM515" s="28"/>
    </row>
    <row r="516" spans="1:143" s="44" customFormat="1">
      <c r="A516" s="136"/>
      <c r="B516" s="103"/>
      <c r="C516" s="103"/>
      <c r="D516" s="103"/>
      <c r="K516" s="48"/>
      <c r="L516" s="48"/>
      <c r="O516" s="45"/>
      <c r="P516" s="45"/>
      <c r="U516" s="41"/>
      <c r="V516" s="41"/>
      <c r="W516" s="54"/>
      <c r="X516" s="54"/>
      <c r="AH516" s="61"/>
      <c r="AL516" s="100"/>
      <c r="AM516" s="32"/>
      <c r="AN516" s="32"/>
      <c r="AO516" s="32"/>
      <c r="AP516" s="126"/>
      <c r="AQ516" s="104"/>
      <c r="AR516" s="32"/>
      <c r="AS516" s="32"/>
      <c r="AT516" s="28"/>
      <c r="AU516" s="104"/>
      <c r="AV516" s="104"/>
      <c r="AW516" s="104"/>
      <c r="AX516" s="104"/>
      <c r="AY516" s="32"/>
      <c r="AZ516" s="104"/>
      <c r="BA516" s="104"/>
      <c r="BB516" s="108"/>
      <c r="BC516" s="108"/>
      <c r="BD516" s="108"/>
      <c r="BE516" s="104"/>
      <c r="BF516" s="104"/>
      <c r="BG516" s="28"/>
      <c r="BH516" s="28"/>
      <c r="BI516" s="28"/>
      <c r="BJ516" s="28"/>
      <c r="BK516" s="28"/>
      <c r="BL516" s="28"/>
      <c r="BM516" s="28"/>
      <c r="BN516" s="28"/>
      <c r="BO516" s="28"/>
      <c r="BP516" s="28"/>
      <c r="BQ516" s="28"/>
      <c r="BR516" s="28"/>
      <c r="BS516" s="28"/>
      <c r="BT516" s="28"/>
      <c r="BU516" s="28"/>
      <c r="BV516" s="28"/>
      <c r="BW516" s="28"/>
      <c r="BX516" s="28"/>
      <c r="BY516" s="28"/>
      <c r="BZ516" s="28"/>
      <c r="CA516" s="28"/>
      <c r="CB516" s="28"/>
      <c r="CC516" s="28"/>
      <c r="CD516" s="28"/>
      <c r="CE516" s="28"/>
      <c r="CF516" s="28"/>
      <c r="CG516" s="28"/>
      <c r="CH516" s="28"/>
      <c r="CI516" s="28"/>
      <c r="CJ516" s="28"/>
      <c r="CK516" s="28"/>
      <c r="CL516" s="28"/>
      <c r="CM516" s="28"/>
      <c r="CN516" s="28"/>
      <c r="CO516" s="28"/>
      <c r="CP516" s="28"/>
      <c r="CQ516" s="28"/>
      <c r="CR516" s="28"/>
      <c r="CS516" s="28"/>
      <c r="CT516" s="28"/>
      <c r="CU516" s="28"/>
      <c r="CV516" s="28"/>
      <c r="CW516" s="28"/>
      <c r="CX516" s="28"/>
      <c r="CY516" s="28"/>
      <c r="CZ516" s="28"/>
      <c r="DA516" s="28"/>
      <c r="DB516" s="28"/>
      <c r="DC516" s="28"/>
      <c r="DD516" s="28"/>
      <c r="DE516" s="28"/>
      <c r="DF516" s="28"/>
      <c r="DG516" s="28"/>
      <c r="DH516" s="28"/>
      <c r="DI516" s="28"/>
      <c r="DJ516" s="28"/>
      <c r="DK516" s="28"/>
      <c r="DL516" s="28"/>
      <c r="DM516" s="28"/>
      <c r="DN516" s="28"/>
      <c r="DO516" s="28"/>
      <c r="DP516" s="28"/>
      <c r="DQ516" s="28"/>
      <c r="DR516" s="28"/>
      <c r="DS516" s="28"/>
      <c r="DT516" s="28"/>
      <c r="DU516" s="28"/>
      <c r="DV516" s="28"/>
      <c r="DW516" s="28"/>
      <c r="DX516" s="28"/>
      <c r="DY516" s="28"/>
      <c r="DZ516" s="28"/>
      <c r="EA516" s="28"/>
      <c r="EB516" s="28"/>
      <c r="EC516" s="28"/>
      <c r="ED516" s="28"/>
      <c r="EE516" s="28"/>
      <c r="EF516" s="28"/>
      <c r="EG516" s="28"/>
      <c r="EH516" s="28"/>
      <c r="EI516" s="28"/>
      <c r="EJ516" s="28"/>
      <c r="EK516" s="28"/>
      <c r="EL516" s="28"/>
      <c r="EM516" s="28"/>
    </row>
    <row r="517" spans="1:143" s="44" customFormat="1">
      <c r="A517" s="136"/>
      <c r="B517" s="103"/>
      <c r="C517" s="103"/>
      <c r="D517" s="103"/>
      <c r="K517" s="48"/>
      <c r="L517" s="48"/>
      <c r="O517" s="45"/>
      <c r="P517" s="45"/>
      <c r="U517" s="41"/>
      <c r="V517" s="41"/>
      <c r="W517" s="54"/>
      <c r="X517" s="54"/>
      <c r="AH517" s="61"/>
      <c r="AL517" s="100"/>
      <c r="AM517" s="32"/>
      <c r="AN517" s="32"/>
      <c r="AO517" s="32"/>
      <c r="AP517" s="126"/>
      <c r="AQ517" s="104"/>
      <c r="AR517" s="32"/>
      <c r="AS517" s="32"/>
      <c r="AT517" s="28"/>
      <c r="AU517" s="104"/>
      <c r="AV517" s="104"/>
      <c r="AW517" s="104"/>
      <c r="AX517" s="104"/>
      <c r="AY517" s="32"/>
      <c r="AZ517" s="104"/>
      <c r="BA517" s="104"/>
      <c r="BB517" s="108"/>
      <c r="BC517" s="108"/>
      <c r="BD517" s="108"/>
      <c r="BE517" s="104"/>
      <c r="BF517" s="104"/>
      <c r="BG517" s="28"/>
      <c r="BH517" s="28"/>
      <c r="BI517" s="28"/>
      <c r="BJ517" s="28"/>
      <c r="BK517" s="28"/>
      <c r="BL517" s="28"/>
      <c r="BM517" s="28"/>
      <c r="BN517" s="28"/>
      <c r="BO517" s="28"/>
      <c r="BP517" s="28"/>
      <c r="BQ517" s="28"/>
      <c r="BR517" s="28"/>
      <c r="BS517" s="28"/>
      <c r="BT517" s="28"/>
      <c r="BU517" s="28"/>
      <c r="BV517" s="28"/>
      <c r="BW517" s="28"/>
      <c r="BX517" s="28"/>
      <c r="BY517" s="28"/>
      <c r="BZ517" s="28"/>
      <c r="CA517" s="28"/>
      <c r="CB517" s="28"/>
      <c r="CC517" s="28"/>
      <c r="CD517" s="28"/>
      <c r="CE517" s="28"/>
      <c r="CF517" s="28"/>
      <c r="CG517" s="28"/>
      <c r="CH517" s="28"/>
      <c r="CI517" s="28"/>
      <c r="CJ517" s="28"/>
      <c r="CK517" s="28"/>
      <c r="CL517" s="28"/>
      <c r="CM517" s="28"/>
      <c r="CN517" s="28"/>
      <c r="CO517" s="28"/>
      <c r="CP517" s="28"/>
      <c r="CQ517" s="28"/>
      <c r="CR517" s="28"/>
      <c r="CS517" s="28"/>
      <c r="CT517" s="28"/>
      <c r="CU517" s="28"/>
      <c r="CV517" s="28"/>
      <c r="CW517" s="28"/>
      <c r="CX517" s="28"/>
      <c r="CY517" s="28"/>
      <c r="CZ517" s="28"/>
      <c r="DA517" s="28"/>
      <c r="DB517" s="28"/>
      <c r="DC517" s="28"/>
      <c r="DD517" s="28"/>
      <c r="DE517" s="28"/>
      <c r="DF517" s="28"/>
      <c r="DG517" s="28"/>
      <c r="DH517" s="28"/>
      <c r="DI517" s="28"/>
      <c r="DJ517" s="28"/>
      <c r="DK517" s="28"/>
      <c r="DL517" s="28"/>
      <c r="DM517" s="28"/>
      <c r="DN517" s="28"/>
      <c r="DO517" s="28"/>
      <c r="DP517" s="28"/>
      <c r="DQ517" s="28"/>
      <c r="DR517" s="28"/>
      <c r="DS517" s="28"/>
      <c r="DT517" s="28"/>
      <c r="DU517" s="28"/>
      <c r="DV517" s="28"/>
      <c r="DW517" s="28"/>
      <c r="DX517" s="28"/>
      <c r="DY517" s="28"/>
      <c r="DZ517" s="28"/>
      <c r="EA517" s="28"/>
      <c r="EB517" s="28"/>
      <c r="EC517" s="28"/>
      <c r="ED517" s="28"/>
      <c r="EE517" s="28"/>
      <c r="EF517" s="28"/>
      <c r="EG517" s="28"/>
      <c r="EH517" s="28"/>
      <c r="EI517" s="28"/>
      <c r="EJ517" s="28"/>
      <c r="EK517" s="28"/>
      <c r="EL517" s="28"/>
      <c r="EM517" s="28"/>
    </row>
    <row r="518" spans="1:143" s="44" customFormat="1">
      <c r="A518" s="136"/>
      <c r="B518" s="103"/>
      <c r="C518" s="103"/>
      <c r="D518" s="103"/>
      <c r="K518" s="48"/>
      <c r="L518" s="48"/>
      <c r="O518" s="45"/>
      <c r="P518" s="45"/>
      <c r="U518" s="41"/>
      <c r="V518" s="41"/>
      <c r="W518" s="54"/>
      <c r="X518" s="54"/>
      <c r="AH518" s="61"/>
      <c r="AL518" s="100"/>
      <c r="AM518" s="32"/>
      <c r="AN518" s="32"/>
      <c r="AO518" s="32"/>
      <c r="AP518" s="126"/>
      <c r="AQ518" s="104"/>
      <c r="AR518" s="32"/>
      <c r="AS518" s="32"/>
      <c r="AT518" s="28"/>
      <c r="AU518" s="104"/>
      <c r="AV518" s="104"/>
      <c r="AW518" s="104"/>
      <c r="AX518" s="104"/>
      <c r="AY518" s="32"/>
      <c r="AZ518" s="104"/>
      <c r="BA518" s="104"/>
      <c r="BB518" s="108"/>
      <c r="BC518" s="108"/>
      <c r="BD518" s="108"/>
      <c r="BE518" s="104"/>
      <c r="BF518" s="104"/>
      <c r="BG518" s="28"/>
      <c r="BH518" s="28"/>
      <c r="BI518" s="28"/>
      <c r="BJ518" s="28"/>
      <c r="BK518" s="28"/>
      <c r="BL518" s="28"/>
      <c r="BM518" s="28"/>
      <c r="BN518" s="28"/>
      <c r="BO518" s="28"/>
      <c r="BP518" s="28"/>
      <c r="BQ518" s="28"/>
      <c r="BR518" s="28"/>
      <c r="BS518" s="28"/>
      <c r="BT518" s="28"/>
      <c r="BU518" s="28"/>
      <c r="BV518" s="28"/>
      <c r="BW518" s="28"/>
      <c r="BX518" s="28"/>
      <c r="BY518" s="28"/>
      <c r="BZ518" s="28"/>
      <c r="CA518" s="28"/>
      <c r="CB518" s="28"/>
      <c r="CC518" s="28"/>
      <c r="CD518" s="28"/>
      <c r="CE518" s="28"/>
      <c r="CF518" s="28"/>
      <c r="CG518" s="28"/>
      <c r="CH518" s="28"/>
      <c r="CI518" s="28"/>
      <c r="CJ518" s="28"/>
      <c r="CK518" s="28"/>
      <c r="CL518" s="28"/>
      <c r="CM518" s="28"/>
      <c r="CN518" s="28"/>
      <c r="CO518" s="28"/>
      <c r="CP518" s="28"/>
      <c r="CQ518" s="28"/>
      <c r="CR518" s="28"/>
      <c r="CS518" s="28"/>
      <c r="CT518" s="28"/>
      <c r="CU518" s="28"/>
      <c r="CV518" s="28"/>
      <c r="CW518" s="28"/>
      <c r="CX518" s="28"/>
      <c r="CY518" s="28"/>
      <c r="CZ518" s="28"/>
      <c r="DA518" s="28"/>
      <c r="DB518" s="28"/>
      <c r="DC518" s="28"/>
      <c r="DD518" s="28"/>
      <c r="DE518" s="28"/>
      <c r="DF518" s="28"/>
      <c r="DG518" s="28"/>
      <c r="DH518" s="28"/>
      <c r="DI518" s="28"/>
      <c r="DJ518" s="28"/>
      <c r="DK518" s="28"/>
      <c r="DL518" s="28"/>
      <c r="DM518" s="28"/>
      <c r="DN518" s="28"/>
      <c r="DO518" s="28"/>
      <c r="DP518" s="28"/>
      <c r="DQ518" s="28"/>
      <c r="DR518" s="28"/>
      <c r="DS518" s="28"/>
      <c r="DT518" s="28"/>
      <c r="DU518" s="28"/>
      <c r="DV518" s="28"/>
      <c r="DW518" s="28"/>
      <c r="DX518" s="28"/>
      <c r="DY518" s="28"/>
      <c r="DZ518" s="28"/>
      <c r="EA518" s="28"/>
      <c r="EB518" s="28"/>
      <c r="EC518" s="28"/>
      <c r="ED518" s="28"/>
      <c r="EE518" s="28"/>
      <c r="EF518" s="28"/>
      <c r="EG518" s="28"/>
      <c r="EH518" s="28"/>
      <c r="EI518" s="28"/>
      <c r="EJ518" s="28"/>
      <c r="EK518" s="28"/>
      <c r="EL518" s="28"/>
      <c r="EM518" s="28"/>
    </row>
    <row r="519" spans="1:143" s="44" customFormat="1">
      <c r="A519" s="136"/>
      <c r="B519" s="103"/>
      <c r="C519" s="103"/>
      <c r="D519" s="103"/>
      <c r="K519" s="48"/>
      <c r="L519" s="48"/>
      <c r="O519" s="45"/>
      <c r="P519" s="45"/>
      <c r="U519" s="41"/>
      <c r="V519" s="41"/>
      <c r="W519" s="54"/>
      <c r="X519" s="54"/>
      <c r="AH519" s="61"/>
      <c r="AL519" s="100"/>
      <c r="AM519" s="32"/>
      <c r="AN519" s="32"/>
      <c r="AO519" s="32"/>
      <c r="AP519" s="126"/>
      <c r="AQ519" s="104"/>
      <c r="AR519" s="32"/>
      <c r="AS519" s="32"/>
      <c r="AT519" s="28"/>
      <c r="AU519" s="104"/>
      <c r="AV519" s="104"/>
      <c r="AW519" s="104"/>
      <c r="AX519" s="104"/>
      <c r="AY519" s="32"/>
      <c r="AZ519" s="104"/>
      <c r="BA519" s="104"/>
      <c r="BB519" s="108"/>
      <c r="BC519" s="108"/>
      <c r="BD519" s="108"/>
      <c r="BE519" s="104"/>
      <c r="BF519" s="104"/>
      <c r="BG519" s="28"/>
      <c r="BH519" s="28"/>
      <c r="BI519" s="28"/>
      <c r="BJ519" s="28"/>
      <c r="BK519" s="28"/>
      <c r="BL519" s="28"/>
      <c r="BM519" s="28"/>
      <c r="BN519" s="28"/>
      <c r="BO519" s="28"/>
      <c r="BP519" s="28"/>
      <c r="BQ519" s="28"/>
      <c r="BR519" s="28"/>
      <c r="BS519" s="28"/>
      <c r="BT519" s="28"/>
      <c r="BU519" s="28"/>
      <c r="BV519" s="28"/>
      <c r="BW519" s="28"/>
      <c r="BX519" s="28"/>
      <c r="BY519" s="28"/>
      <c r="BZ519" s="28"/>
      <c r="CA519" s="28"/>
      <c r="CB519" s="28"/>
      <c r="CC519" s="28"/>
      <c r="CD519" s="28"/>
      <c r="CE519" s="28"/>
      <c r="CF519" s="28"/>
      <c r="CG519" s="28"/>
      <c r="CH519" s="28"/>
      <c r="CI519" s="28"/>
      <c r="CJ519" s="28"/>
      <c r="CK519" s="28"/>
      <c r="CL519" s="28"/>
      <c r="CM519" s="28"/>
      <c r="CN519" s="28"/>
      <c r="CO519" s="28"/>
      <c r="CP519" s="28"/>
      <c r="CQ519" s="28"/>
      <c r="CR519" s="28"/>
      <c r="CS519" s="28"/>
      <c r="CT519" s="28"/>
      <c r="CU519" s="28"/>
      <c r="CV519" s="28"/>
      <c r="CW519" s="28"/>
      <c r="CX519" s="28"/>
      <c r="CY519" s="28"/>
      <c r="CZ519" s="28"/>
      <c r="DA519" s="28"/>
      <c r="DB519" s="28"/>
      <c r="DC519" s="28"/>
      <c r="DD519" s="28"/>
      <c r="DE519" s="28"/>
      <c r="DF519" s="28"/>
      <c r="DG519" s="28"/>
      <c r="DH519" s="28"/>
      <c r="DI519" s="28"/>
      <c r="DJ519" s="28"/>
      <c r="DK519" s="28"/>
      <c r="DL519" s="28"/>
      <c r="DM519" s="28"/>
      <c r="DN519" s="28"/>
      <c r="DO519" s="28"/>
      <c r="DP519" s="28"/>
      <c r="DQ519" s="28"/>
      <c r="DR519" s="28"/>
      <c r="DS519" s="28"/>
      <c r="DT519" s="28"/>
      <c r="DU519" s="28"/>
      <c r="DV519" s="28"/>
      <c r="DW519" s="28"/>
      <c r="DX519" s="28"/>
      <c r="DY519" s="28"/>
      <c r="DZ519" s="28"/>
      <c r="EA519" s="28"/>
      <c r="EB519" s="28"/>
      <c r="EC519" s="28"/>
      <c r="ED519" s="28"/>
      <c r="EE519" s="28"/>
      <c r="EF519" s="28"/>
      <c r="EG519" s="28"/>
      <c r="EH519" s="28"/>
      <c r="EI519" s="28"/>
      <c r="EJ519" s="28"/>
      <c r="EK519" s="28"/>
      <c r="EL519" s="28"/>
      <c r="EM519" s="28"/>
    </row>
    <row r="520" spans="1:143" s="44" customFormat="1">
      <c r="A520" s="136"/>
      <c r="B520" s="103"/>
      <c r="C520" s="103"/>
      <c r="D520" s="103"/>
      <c r="K520" s="48"/>
      <c r="L520" s="48"/>
      <c r="O520" s="45"/>
      <c r="P520" s="45"/>
      <c r="U520" s="41"/>
      <c r="V520" s="41"/>
      <c r="W520" s="54"/>
      <c r="X520" s="54"/>
      <c r="AH520" s="61"/>
      <c r="AL520" s="100"/>
      <c r="AM520" s="32"/>
      <c r="AN520" s="32"/>
      <c r="AO520" s="32"/>
      <c r="AP520" s="126"/>
      <c r="AQ520" s="104"/>
      <c r="AR520" s="32"/>
      <c r="AS520" s="32"/>
      <c r="AT520" s="28"/>
      <c r="AU520" s="104"/>
      <c r="AV520" s="104"/>
      <c r="AW520" s="104"/>
      <c r="AX520" s="104"/>
      <c r="AY520" s="32"/>
      <c r="AZ520" s="104"/>
      <c r="BA520" s="104"/>
      <c r="BB520" s="108"/>
      <c r="BC520" s="108"/>
      <c r="BD520" s="108"/>
      <c r="BE520" s="104"/>
      <c r="BF520" s="104"/>
      <c r="BG520" s="28"/>
      <c r="BH520" s="28"/>
      <c r="BI520" s="28"/>
      <c r="BJ520" s="28"/>
      <c r="BK520" s="28"/>
      <c r="BL520" s="28"/>
      <c r="BM520" s="28"/>
      <c r="BN520" s="28"/>
      <c r="BO520" s="28"/>
      <c r="BP520" s="28"/>
      <c r="BQ520" s="28"/>
      <c r="BR520" s="28"/>
      <c r="BS520" s="28"/>
      <c r="BT520" s="28"/>
      <c r="BU520" s="28"/>
      <c r="BV520" s="28"/>
      <c r="BW520" s="28"/>
      <c r="BX520" s="28"/>
      <c r="BY520" s="28"/>
      <c r="BZ520" s="28"/>
      <c r="CA520" s="28"/>
      <c r="CB520" s="28"/>
      <c r="CC520" s="28"/>
      <c r="CD520" s="28"/>
      <c r="CE520" s="28"/>
      <c r="CF520" s="28"/>
      <c r="CG520" s="28"/>
      <c r="CH520" s="28"/>
      <c r="CI520" s="28"/>
      <c r="CJ520" s="28"/>
      <c r="CK520" s="28"/>
      <c r="CL520" s="28"/>
      <c r="CM520" s="28"/>
      <c r="CN520" s="28"/>
      <c r="CO520" s="28"/>
      <c r="CP520" s="28"/>
      <c r="CQ520" s="28"/>
      <c r="CR520" s="28"/>
      <c r="CS520" s="28"/>
      <c r="CT520" s="28"/>
      <c r="CU520" s="28"/>
      <c r="CV520" s="28"/>
      <c r="CW520" s="28"/>
      <c r="CX520" s="28"/>
      <c r="CY520" s="28"/>
      <c r="CZ520" s="28"/>
      <c r="DA520" s="28"/>
      <c r="DB520" s="28"/>
      <c r="DC520" s="28"/>
      <c r="DD520" s="28"/>
      <c r="DE520" s="28"/>
      <c r="DF520" s="28"/>
      <c r="DG520" s="28"/>
      <c r="DH520" s="28"/>
      <c r="DI520" s="28"/>
      <c r="DJ520" s="28"/>
      <c r="DK520" s="28"/>
      <c r="DL520" s="28"/>
      <c r="DM520" s="28"/>
      <c r="DN520" s="28"/>
      <c r="DO520" s="28"/>
      <c r="DP520" s="28"/>
      <c r="DQ520" s="28"/>
      <c r="DR520" s="28"/>
      <c r="DS520" s="28"/>
      <c r="DT520" s="28"/>
      <c r="DU520" s="28"/>
      <c r="DV520" s="28"/>
      <c r="DW520" s="28"/>
      <c r="DX520" s="28"/>
      <c r="DY520" s="28"/>
      <c r="DZ520" s="28"/>
      <c r="EA520" s="28"/>
      <c r="EB520" s="28"/>
      <c r="EC520" s="28"/>
      <c r="ED520" s="28"/>
      <c r="EE520" s="28"/>
      <c r="EF520" s="28"/>
      <c r="EG520" s="28"/>
      <c r="EH520" s="28"/>
      <c r="EI520" s="28"/>
      <c r="EJ520" s="28"/>
      <c r="EK520" s="28"/>
      <c r="EL520" s="28"/>
      <c r="EM520" s="28"/>
    </row>
    <row r="521" spans="1:143" s="44" customFormat="1">
      <c r="A521" s="136"/>
      <c r="B521" s="103"/>
      <c r="C521" s="103"/>
      <c r="D521" s="103"/>
      <c r="K521" s="48"/>
      <c r="L521" s="48"/>
      <c r="O521" s="45"/>
      <c r="P521" s="45"/>
      <c r="U521" s="41"/>
      <c r="V521" s="41"/>
      <c r="W521" s="54"/>
      <c r="X521" s="54"/>
      <c r="AH521" s="61"/>
      <c r="AL521" s="100"/>
      <c r="AM521" s="32"/>
      <c r="AN521" s="32"/>
      <c r="AO521" s="32"/>
      <c r="AP521" s="126"/>
      <c r="AQ521" s="104"/>
      <c r="AR521" s="32"/>
      <c r="AS521" s="32"/>
      <c r="AT521" s="28"/>
      <c r="AU521" s="104"/>
      <c r="AV521" s="104"/>
      <c r="AW521" s="104"/>
      <c r="AX521" s="104"/>
      <c r="AY521" s="32"/>
      <c r="AZ521" s="104"/>
      <c r="BA521" s="104"/>
      <c r="BB521" s="108"/>
      <c r="BC521" s="108"/>
      <c r="BD521" s="108"/>
      <c r="BE521" s="104"/>
      <c r="BF521" s="104"/>
      <c r="BG521" s="28"/>
      <c r="BH521" s="28"/>
      <c r="BI521" s="28"/>
      <c r="BJ521" s="28"/>
      <c r="BK521" s="28"/>
      <c r="BL521" s="28"/>
      <c r="BM521" s="28"/>
      <c r="BN521" s="28"/>
      <c r="BO521" s="28"/>
      <c r="BP521" s="28"/>
      <c r="BQ521" s="28"/>
      <c r="BR521" s="28"/>
      <c r="BS521" s="28"/>
      <c r="BT521" s="28"/>
      <c r="BU521" s="28"/>
      <c r="BV521" s="28"/>
      <c r="BW521" s="28"/>
      <c r="BX521" s="28"/>
      <c r="BY521" s="28"/>
      <c r="BZ521" s="28"/>
      <c r="CA521" s="28"/>
      <c r="CB521" s="28"/>
      <c r="CC521" s="28"/>
      <c r="CD521" s="28"/>
      <c r="CE521" s="28"/>
      <c r="CF521" s="28"/>
      <c r="CG521" s="28"/>
      <c r="CH521" s="28"/>
      <c r="CI521" s="28"/>
      <c r="CJ521" s="28"/>
      <c r="CK521" s="28"/>
      <c r="CL521" s="28"/>
      <c r="CM521" s="28"/>
      <c r="CN521" s="28"/>
      <c r="CO521" s="28"/>
      <c r="CP521" s="28"/>
      <c r="CQ521" s="28"/>
      <c r="CR521" s="28"/>
      <c r="CS521" s="28"/>
      <c r="CT521" s="28"/>
      <c r="CU521" s="28"/>
      <c r="CV521" s="28"/>
      <c r="CW521" s="28"/>
      <c r="CX521" s="28"/>
      <c r="CY521" s="28"/>
      <c r="CZ521" s="28"/>
      <c r="DA521" s="28"/>
      <c r="DB521" s="28"/>
      <c r="DC521" s="28"/>
      <c r="DD521" s="28"/>
      <c r="DE521" s="28"/>
      <c r="DF521" s="28"/>
      <c r="DG521" s="28"/>
      <c r="DH521" s="28"/>
      <c r="DI521" s="28"/>
      <c r="DJ521" s="28"/>
      <c r="DK521" s="28"/>
      <c r="DL521" s="28"/>
      <c r="DM521" s="28"/>
      <c r="DN521" s="28"/>
      <c r="DO521" s="28"/>
      <c r="DP521" s="28"/>
      <c r="DQ521" s="28"/>
      <c r="DR521" s="28"/>
      <c r="DS521" s="28"/>
      <c r="DT521" s="28"/>
      <c r="DU521" s="28"/>
      <c r="DV521" s="28"/>
      <c r="DW521" s="28"/>
      <c r="DX521" s="28"/>
      <c r="DY521" s="28"/>
      <c r="DZ521" s="28"/>
      <c r="EA521" s="28"/>
      <c r="EB521" s="28"/>
      <c r="EC521" s="28"/>
      <c r="ED521" s="28"/>
      <c r="EE521" s="28"/>
      <c r="EF521" s="28"/>
      <c r="EG521" s="28"/>
      <c r="EH521" s="28"/>
      <c r="EI521" s="28"/>
      <c r="EJ521" s="28"/>
      <c r="EK521" s="28"/>
      <c r="EL521" s="28"/>
      <c r="EM521" s="28"/>
    </row>
    <row r="522" spans="1:143" s="44" customFormat="1">
      <c r="A522" s="136"/>
      <c r="B522" s="103"/>
      <c r="C522" s="103"/>
      <c r="D522" s="103"/>
      <c r="K522" s="48"/>
      <c r="L522" s="48"/>
      <c r="O522" s="45"/>
      <c r="P522" s="45"/>
      <c r="U522" s="41"/>
      <c r="V522" s="41"/>
      <c r="W522" s="54"/>
      <c r="X522" s="54"/>
      <c r="AH522" s="61"/>
      <c r="AL522" s="100"/>
      <c r="AM522" s="32"/>
      <c r="AN522" s="32"/>
      <c r="AO522" s="32"/>
      <c r="AP522" s="126"/>
      <c r="AQ522" s="104"/>
      <c r="AR522" s="32"/>
      <c r="AS522" s="32"/>
      <c r="AT522" s="28"/>
      <c r="AU522" s="104"/>
      <c r="AV522" s="104"/>
      <c r="AW522" s="104"/>
      <c r="AX522" s="104"/>
      <c r="AY522" s="32"/>
      <c r="AZ522" s="104"/>
      <c r="BA522" s="104"/>
      <c r="BB522" s="108"/>
      <c r="BC522" s="108"/>
      <c r="BD522" s="108"/>
      <c r="BE522" s="104"/>
      <c r="BF522" s="104"/>
      <c r="BG522" s="28"/>
      <c r="BH522" s="28"/>
      <c r="BI522" s="28"/>
      <c r="BJ522" s="28"/>
      <c r="BK522" s="28"/>
      <c r="BL522" s="28"/>
      <c r="BM522" s="28"/>
      <c r="BN522" s="28"/>
      <c r="BO522" s="28"/>
      <c r="BP522" s="28"/>
      <c r="BQ522" s="28"/>
      <c r="BR522" s="28"/>
      <c r="BS522" s="28"/>
      <c r="BT522" s="28"/>
      <c r="BU522" s="28"/>
      <c r="BV522" s="28"/>
      <c r="BW522" s="28"/>
      <c r="BX522" s="28"/>
      <c r="BY522" s="28"/>
      <c r="BZ522" s="28"/>
      <c r="CA522" s="28"/>
      <c r="CB522" s="28"/>
      <c r="CC522" s="28"/>
      <c r="CD522" s="28"/>
      <c r="CE522" s="28"/>
      <c r="CF522" s="28"/>
      <c r="CG522" s="28"/>
      <c r="CH522" s="28"/>
      <c r="CI522" s="28"/>
      <c r="CJ522" s="28"/>
      <c r="CK522" s="28"/>
      <c r="CL522" s="28"/>
      <c r="CM522" s="28"/>
      <c r="CN522" s="28"/>
      <c r="CO522" s="28"/>
      <c r="CP522" s="28"/>
      <c r="CQ522" s="28"/>
      <c r="CR522" s="28"/>
      <c r="CS522" s="28"/>
      <c r="CT522" s="28"/>
      <c r="CU522" s="28"/>
      <c r="CV522" s="28"/>
      <c r="CW522" s="28"/>
      <c r="CX522" s="28"/>
      <c r="CY522" s="28"/>
      <c r="CZ522" s="28"/>
      <c r="DA522" s="28"/>
      <c r="DB522" s="28"/>
      <c r="DC522" s="28"/>
      <c r="DD522" s="28"/>
      <c r="DE522" s="28"/>
      <c r="DF522" s="28"/>
      <c r="DG522" s="28"/>
      <c r="DH522" s="28"/>
      <c r="DI522" s="28"/>
      <c r="DJ522" s="28"/>
      <c r="DK522" s="28"/>
      <c r="DL522" s="28"/>
      <c r="DM522" s="28"/>
      <c r="DN522" s="28"/>
      <c r="DO522" s="28"/>
      <c r="DP522" s="28"/>
      <c r="DQ522" s="28"/>
      <c r="DR522" s="28"/>
      <c r="DS522" s="28"/>
      <c r="DT522" s="28"/>
      <c r="DU522" s="28"/>
      <c r="DV522" s="28"/>
      <c r="DW522" s="28"/>
      <c r="DX522" s="28"/>
      <c r="DY522" s="28"/>
      <c r="DZ522" s="28"/>
      <c r="EA522" s="28"/>
      <c r="EB522" s="28"/>
      <c r="EC522" s="28"/>
      <c r="ED522" s="28"/>
      <c r="EE522" s="28"/>
      <c r="EF522" s="28"/>
      <c r="EG522" s="28"/>
      <c r="EH522" s="28"/>
      <c r="EI522" s="28"/>
      <c r="EJ522" s="28"/>
      <c r="EK522" s="28"/>
      <c r="EL522" s="28"/>
      <c r="EM522" s="28"/>
    </row>
    <row r="523" spans="1:143" s="44" customFormat="1">
      <c r="A523" s="136"/>
      <c r="B523" s="103"/>
      <c r="C523" s="103"/>
      <c r="D523" s="103"/>
      <c r="K523" s="48"/>
      <c r="L523" s="48"/>
      <c r="O523" s="45"/>
      <c r="P523" s="45"/>
      <c r="U523" s="41"/>
      <c r="V523" s="41"/>
      <c r="W523" s="54"/>
      <c r="X523" s="54"/>
      <c r="AH523" s="61"/>
      <c r="AL523" s="100"/>
      <c r="AM523" s="32"/>
      <c r="AN523" s="32"/>
      <c r="AO523" s="32"/>
      <c r="AP523" s="126"/>
      <c r="AQ523" s="104"/>
      <c r="AR523" s="32"/>
      <c r="AS523" s="32"/>
      <c r="AT523" s="28"/>
      <c r="AU523" s="104"/>
      <c r="AV523" s="104"/>
      <c r="AW523" s="104"/>
      <c r="AX523" s="104"/>
      <c r="AY523" s="32"/>
      <c r="AZ523" s="104"/>
      <c r="BA523" s="104"/>
      <c r="BB523" s="108"/>
      <c r="BC523" s="108"/>
      <c r="BD523" s="108"/>
      <c r="BE523" s="104"/>
      <c r="BF523" s="104"/>
      <c r="BG523" s="28"/>
      <c r="BH523" s="28"/>
      <c r="BI523" s="28"/>
      <c r="BJ523" s="28"/>
      <c r="BK523" s="28"/>
      <c r="BL523" s="28"/>
      <c r="BM523" s="28"/>
      <c r="BN523" s="28"/>
      <c r="BO523" s="28"/>
      <c r="BP523" s="28"/>
      <c r="BQ523" s="28"/>
      <c r="BR523" s="28"/>
      <c r="BS523" s="28"/>
      <c r="BT523" s="28"/>
      <c r="BU523" s="28"/>
      <c r="BV523" s="28"/>
      <c r="BW523" s="28"/>
      <c r="BX523" s="28"/>
      <c r="BY523" s="28"/>
      <c r="BZ523" s="28"/>
      <c r="CA523" s="28"/>
      <c r="CB523" s="28"/>
      <c r="CC523" s="28"/>
      <c r="CD523" s="28"/>
      <c r="CE523" s="28"/>
      <c r="CF523" s="28"/>
      <c r="CG523" s="28"/>
      <c r="CH523" s="28"/>
      <c r="CI523" s="28"/>
      <c r="CJ523" s="28"/>
      <c r="CK523" s="28"/>
      <c r="CL523" s="28"/>
      <c r="CM523" s="28"/>
      <c r="CN523" s="28"/>
      <c r="CO523" s="28"/>
      <c r="CP523" s="28"/>
      <c r="CQ523" s="28"/>
      <c r="CR523" s="28"/>
      <c r="CS523" s="28"/>
      <c r="CT523" s="28"/>
      <c r="CU523" s="28"/>
      <c r="CV523" s="28"/>
      <c r="CW523" s="28"/>
      <c r="CX523" s="28"/>
      <c r="CY523" s="28"/>
      <c r="CZ523" s="28"/>
      <c r="DA523" s="28"/>
      <c r="DB523" s="28"/>
      <c r="DC523" s="28"/>
      <c r="DD523" s="28"/>
      <c r="DE523" s="28"/>
      <c r="DF523" s="28"/>
      <c r="DG523" s="28"/>
      <c r="DH523" s="28"/>
      <c r="DI523" s="28"/>
      <c r="DJ523" s="28"/>
      <c r="DK523" s="28"/>
      <c r="DL523" s="28"/>
      <c r="DM523" s="28"/>
      <c r="DN523" s="28"/>
      <c r="DO523" s="28"/>
      <c r="DP523" s="28"/>
      <c r="DQ523" s="28"/>
      <c r="DR523" s="28"/>
      <c r="DS523" s="28"/>
      <c r="DT523" s="28"/>
      <c r="DU523" s="28"/>
      <c r="DV523" s="28"/>
      <c r="DW523" s="28"/>
      <c r="DX523" s="28"/>
      <c r="DY523" s="28"/>
      <c r="DZ523" s="28"/>
      <c r="EA523" s="28"/>
      <c r="EB523" s="28"/>
      <c r="EC523" s="28"/>
      <c r="ED523" s="28"/>
      <c r="EE523" s="28"/>
      <c r="EF523" s="28"/>
      <c r="EG523" s="28"/>
      <c r="EH523" s="28"/>
      <c r="EI523" s="28"/>
      <c r="EJ523" s="28"/>
      <c r="EK523" s="28"/>
      <c r="EL523" s="28"/>
      <c r="EM523" s="28"/>
    </row>
    <row r="524" spans="1:143" s="44" customFormat="1">
      <c r="A524" s="136"/>
      <c r="B524" s="103"/>
      <c r="C524" s="103"/>
      <c r="D524" s="103"/>
      <c r="K524" s="48"/>
      <c r="L524" s="48"/>
      <c r="O524" s="45"/>
      <c r="P524" s="45"/>
      <c r="U524" s="41"/>
      <c r="V524" s="41"/>
      <c r="W524" s="54"/>
      <c r="X524" s="54"/>
      <c r="AH524" s="61"/>
      <c r="AL524" s="100"/>
      <c r="AM524" s="32"/>
      <c r="AN524" s="32"/>
      <c r="AO524" s="32"/>
      <c r="AP524" s="126"/>
      <c r="AQ524" s="104"/>
      <c r="AR524" s="32"/>
      <c r="AS524" s="32"/>
      <c r="AT524" s="28"/>
      <c r="AU524" s="104"/>
      <c r="AV524" s="104"/>
      <c r="AW524" s="104"/>
      <c r="AX524" s="104"/>
      <c r="AY524" s="32"/>
      <c r="AZ524" s="104"/>
      <c r="BA524" s="104"/>
      <c r="BB524" s="108"/>
      <c r="BC524" s="108"/>
      <c r="BD524" s="108"/>
      <c r="BE524" s="104"/>
      <c r="BF524" s="104"/>
      <c r="BG524" s="28"/>
      <c r="BH524" s="28"/>
      <c r="BI524" s="28"/>
      <c r="BJ524" s="28"/>
      <c r="BK524" s="28"/>
      <c r="BL524" s="28"/>
      <c r="BM524" s="28"/>
      <c r="BN524" s="28"/>
      <c r="BO524" s="28"/>
      <c r="BP524" s="28"/>
      <c r="BQ524" s="28"/>
      <c r="BR524" s="28"/>
      <c r="BS524" s="28"/>
      <c r="BT524" s="28"/>
      <c r="BU524" s="28"/>
      <c r="BV524" s="28"/>
      <c r="BW524" s="28"/>
      <c r="BX524" s="28"/>
      <c r="BY524" s="28"/>
      <c r="BZ524" s="28"/>
      <c r="CA524" s="28"/>
      <c r="CB524" s="28"/>
      <c r="CC524" s="28"/>
      <c r="CD524" s="28"/>
      <c r="CE524" s="28"/>
      <c r="CF524" s="28"/>
      <c r="CG524" s="28"/>
      <c r="CH524" s="28"/>
      <c r="CI524" s="28"/>
      <c r="CJ524" s="28"/>
      <c r="CK524" s="28"/>
      <c r="CL524" s="28"/>
      <c r="CM524" s="28"/>
      <c r="CN524" s="28"/>
      <c r="CO524" s="28"/>
      <c r="CP524" s="28"/>
      <c r="CQ524" s="28"/>
      <c r="CR524" s="28"/>
      <c r="CS524" s="28"/>
      <c r="CT524" s="28"/>
      <c r="CU524" s="28"/>
      <c r="CV524" s="28"/>
      <c r="CW524" s="28"/>
      <c r="CX524" s="28"/>
      <c r="CY524" s="28"/>
      <c r="CZ524" s="28"/>
      <c r="DA524" s="28"/>
      <c r="DB524" s="28"/>
      <c r="DC524" s="28"/>
      <c r="DD524" s="28"/>
      <c r="DE524" s="28"/>
      <c r="DF524" s="28"/>
      <c r="DG524" s="28"/>
      <c r="DH524" s="28"/>
      <c r="DI524" s="28"/>
      <c r="DJ524" s="28"/>
      <c r="DK524" s="28"/>
      <c r="DL524" s="28"/>
      <c r="DM524" s="28"/>
      <c r="DN524" s="28"/>
      <c r="DO524" s="28"/>
      <c r="DP524" s="28"/>
      <c r="DQ524" s="28"/>
      <c r="DR524" s="28"/>
      <c r="DS524" s="28"/>
      <c r="DT524" s="28"/>
      <c r="DU524" s="28"/>
      <c r="DV524" s="28"/>
      <c r="DW524" s="28"/>
      <c r="DX524" s="28"/>
      <c r="DY524" s="28"/>
      <c r="DZ524" s="28"/>
      <c r="EA524" s="28"/>
      <c r="EB524" s="28"/>
      <c r="EC524" s="28"/>
      <c r="ED524" s="28"/>
      <c r="EE524" s="28"/>
      <c r="EF524" s="28"/>
      <c r="EG524" s="28"/>
      <c r="EH524" s="28"/>
      <c r="EI524" s="28"/>
      <c r="EJ524" s="28"/>
      <c r="EK524" s="28"/>
      <c r="EL524" s="28"/>
      <c r="EM524" s="28"/>
    </row>
    <row r="525" spans="1:143" s="44" customFormat="1">
      <c r="A525" s="136"/>
      <c r="B525" s="103"/>
      <c r="C525" s="103"/>
      <c r="D525" s="103"/>
      <c r="K525" s="48"/>
      <c r="L525" s="48"/>
      <c r="O525" s="45"/>
      <c r="P525" s="45"/>
      <c r="U525" s="41"/>
      <c r="V525" s="41"/>
      <c r="W525" s="54"/>
      <c r="X525" s="54"/>
      <c r="AH525" s="61"/>
      <c r="AL525" s="100"/>
      <c r="AM525" s="32"/>
      <c r="AN525" s="32"/>
      <c r="AO525" s="32"/>
      <c r="AP525" s="126"/>
      <c r="AQ525" s="104"/>
      <c r="AR525" s="32"/>
      <c r="AS525" s="32"/>
      <c r="AT525" s="28"/>
      <c r="AU525" s="104"/>
      <c r="AV525" s="104"/>
      <c r="AW525" s="104"/>
      <c r="AX525" s="104"/>
      <c r="AY525" s="32"/>
      <c r="AZ525" s="104"/>
      <c r="BA525" s="104"/>
      <c r="BB525" s="108"/>
      <c r="BC525" s="108"/>
      <c r="BD525" s="108"/>
      <c r="BE525" s="104"/>
      <c r="BF525" s="104"/>
      <c r="BG525" s="28"/>
      <c r="BH525" s="28"/>
      <c r="BI525" s="28"/>
      <c r="BJ525" s="28"/>
      <c r="BK525" s="28"/>
      <c r="BL525" s="28"/>
      <c r="BM525" s="28"/>
      <c r="BN525" s="28"/>
      <c r="BO525" s="28"/>
      <c r="BP525" s="28"/>
      <c r="BQ525" s="28"/>
      <c r="BR525" s="28"/>
      <c r="BS525" s="28"/>
      <c r="BT525" s="28"/>
      <c r="BU525" s="28"/>
      <c r="BV525" s="28"/>
      <c r="BW525" s="28"/>
      <c r="BX525" s="28"/>
      <c r="BY525" s="28"/>
      <c r="BZ525" s="28"/>
      <c r="CA525" s="28"/>
      <c r="CB525" s="28"/>
      <c r="CC525" s="28"/>
      <c r="CD525" s="28"/>
      <c r="CE525" s="28"/>
      <c r="CF525" s="28"/>
      <c r="CG525" s="28"/>
      <c r="CH525" s="28"/>
      <c r="CI525" s="28"/>
      <c r="CJ525" s="28"/>
      <c r="CK525" s="28"/>
      <c r="CL525" s="28"/>
      <c r="CM525" s="28"/>
      <c r="CN525" s="28"/>
      <c r="CO525" s="28"/>
      <c r="CP525" s="28"/>
      <c r="CQ525" s="28"/>
      <c r="CR525" s="28"/>
      <c r="CS525" s="28"/>
      <c r="CT525" s="28"/>
      <c r="CU525" s="28"/>
      <c r="CV525" s="28"/>
      <c r="CW525" s="28"/>
      <c r="CX525" s="28"/>
      <c r="CY525" s="28"/>
      <c r="CZ525" s="28"/>
      <c r="DA525" s="28"/>
      <c r="DB525" s="28"/>
      <c r="DC525" s="28"/>
      <c r="DD525" s="28"/>
      <c r="DE525" s="28"/>
      <c r="DF525" s="28"/>
      <c r="DG525" s="28"/>
      <c r="DH525" s="28"/>
      <c r="DI525" s="28"/>
      <c r="DJ525" s="28"/>
      <c r="DK525" s="28"/>
      <c r="DL525" s="28"/>
      <c r="DM525" s="28"/>
      <c r="DN525" s="28"/>
      <c r="DO525" s="28"/>
      <c r="DP525" s="28"/>
      <c r="DQ525" s="28"/>
      <c r="DR525" s="28"/>
      <c r="DS525" s="28"/>
      <c r="DT525" s="28"/>
      <c r="DU525" s="28"/>
      <c r="DV525" s="28"/>
      <c r="DW525" s="28"/>
      <c r="DX525" s="28"/>
      <c r="DY525" s="28"/>
      <c r="DZ525" s="28"/>
      <c r="EA525" s="28"/>
      <c r="EB525" s="28"/>
      <c r="EC525" s="28"/>
      <c r="ED525" s="28"/>
      <c r="EE525" s="28"/>
      <c r="EF525" s="28"/>
      <c r="EG525" s="28"/>
      <c r="EH525" s="28"/>
      <c r="EI525" s="28"/>
      <c r="EJ525" s="28"/>
      <c r="EK525" s="28"/>
      <c r="EL525" s="28"/>
      <c r="EM525" s="28"/>
    </row>
    <row r="526" spans="1:143" s="44" customFormat="1">
      <c r="A526" s="136"/>
      <c r="B526" s="103"/>
      <c r="C526" s="103"/>
      <c r="D526" s="103"/>
      <c r="K526" s="48"/>
      <c r="L526" s="48"/>
      <c r="O526" s="45"/>
      <c r="P526" s="45"/>
      <c r="U526" s="41"/>
      <c r="V526" s="41"/>
      <c r="W526" s="54"/>
      <c r="X526" s="54"/>
      <c r="AH526" s="61"/>
      <c r="AL526" s="100"/>
      <c r="AM526" s="32"/>
      <c r="AN526" s="32"/>
      <c r="AO526" s="32"/>
      <c r="AP526" s="126"/>
      <c r="AQ526" s="104"/>
      <c r="AR526" s="32"/>
      <c r="AS526" s="32"/>
      <c r="AT526" s="28"/>
      <c r="AU526" s="104"/>
      <c r="AV526" s="104"/>
      <c r="AW526" s="104"/>
      <c r="AX526" s="104"/>
      <c r="AY526" s="32"/>
      <c r="AZ526" s="104"/>
      <c r="BA526" s="104"/>
      <c r="BB526" s="108"/>
      <c r="BC526" s="108"/>
      <c r="BD526" s="108"/>
      <c r="BE526" s="104"/>
      <c r="BF526" s="104"/>
      <c r="BG526" s="28"/>
      <c r="BH526" s="28"/>
      <c r="BI526" s="28"/>
      <c r="BJ526" s="28"/>
      <c r="BK526" s="28"/>
      <c r="BL526" s="28"/>
      <c r="BM526" s="28"/>
      <c r="BN526" s="28"/>
      <c r="BO526" s="28"/>
      <c r="BP526" s="28"/>
      <c r="BQ526" s="28"/>
      <c r="BR526" s="28"/>
      <c r="BS526" s="28"/>
      <c r="BT526" s="28"/>
      <c r="BU526" s="28"/>
      <c r="BV526" s="28"/>
      <c r="BW526" s="28"/>
      <c r="BX526" s="28"/>
      <c r="BY526" s="28"/>
      <c r="BZ526" s="28"/>
      <c r="CA526" s="28"/>
      <c r="CB526" s="28"/>
      <c r="CC526" s="28"/>
      <c r="CD526" s="28"/>
      <c r="CE526" s="28"/>
      <c r="CF526" s="28"/>
      <c r="CG526" s="28"/>
      <c r="CH526" s="28"/>
      <c r="CI526" s="28"/>
      <c r="CJ526" s="28"/>
      <c r="CK526" s="28"/>
      <c r="CL526" s="28"/>
      <c r="CM526" s="28"/>
      <c r="CN526" s="28"/>
      <c r="CO526" s="28"/>
      <c r="CP526" s="28"/>
      <c r="CQ526" s="28"/>
      <c r="CR526" s="28"/>
      <c r="CS526" s="28"/>
      <c r="CT526" s="28"/>
      <c r="CU526" s="28"/>
      <c r="CV526" s="28"/>
      <c r="CW526" s="28"/>
      <c r="CX526" s="28"/>
      <c r="CY526" s="28"/>
      <c r="CZ526" s="28"/>
      <c r="DA526" s="28"/>
      <c r="DB526" s="28"/>
      <c r="DC526" s="28"/>
      <c r="DD526" s="28"/>
      <c r="DE526" s="28"/>
      <c r="DF526" s="28"/>
      <c r="DG526" s="28"/>
      <c r="DH526" s="28"/>
      <c r="DI526" s="28"/>
      <c r="DJ526" s="28"/>
      <c r="DK526" s="28"/>
      <c r="DL526" s="28"/>
      <c r="DM526" s="28"/>
      <c r="DN526" s="28"/>
      <c r="DO526" s="28"/>
      <c r="DP526" s="28"/>
      <c r="DQ526" s="28"/>
      <c r="DR526" s="28"/>
      <c r="DS526" s="28"/>
      <c r="DT526" s="28"/>
      <c r="DU526" s="28"/>
      <c r="DV526" s="28"/>
      <c r="DW526" s="28"/>
      <c r="DX526" s="28"/>
      <c r="DY526" s="28"/>
      <c r="DZ526" s="28"/>
      <c r="EA526" s="28"/>
      <c r="EB526" s="28"/>
      <c r="EC526" s="28"/>
      <c r="ED526" s="28"/>
      <c r="EE526" s="28"/>
      <c r="EF526" s="28"/>
      <c r="EG526" s="28"/>
      <c r="EH526" s="28"/>
      <c r="EI526" s="28"/>
      <c r="EJ526" s="28"/>
      <c r="EK526" s="28"/>
      <c r="EL526" s="28"/>
      <c r="EM526" s="28"/>
    </row>
    <row r="527" spans="1:143" s="44" customFormat="1">
      <c r="A527" s="136"/>
      <c r="B527" s="103"/>
      <c r="C527" s="103"/>
      <c r="D527" s="103"/>
      <c r="K527" s="48"/>
      <c r="L527" s="48"/>
      <c r="O527" s="45"/>
      <c r="P527" s="45"/>
      <c r="U527" s="41"/>
      <c r="V527" s="41"/>
      <c r="W527" s="54"/>
      <c r="X527" s="54"/>
      <c r="AH527" s="61"/>
      <c r="AL527" s="100"/>
      <c r="AM527" s="32"/>
      <c r="AN527" s="32"/>
      <c r="AO527" s="32"/>
      <c r="AP527" s="126"/>
      <c r="AQ527" s="104"/>
      <c r="AR527" s="32"/>
      <c r="AS527" s="32"/>
      <c r="AT527" s="28"/>
      <c r="AU527" s="104"/>
      <c r="AV527" s="104"/>
      <c r="AW527" s="104"/>
      <c r="AX527" s="104"/>
      <c r="AY527" s="32"/>
      <c r="AZ527" s="104"/>
      <c r="BA527" s="104"/>
      <c r="BB527" s="108"/>
      <c r="BC527" s="108"/>
      <c r="BD527" s="108"/>
      <c r="BE527" s="104"/>
      <c r="BF527" s="104"/>
      <c r="BG527" s="28"/>
      <c r="BH527" s="28"/>
      <c r="BI527" s="28"/>
      <c r="BJ527" s="28"/>
      <c r="BK527" s="28"/>
      <c r="BL527" s="28"/>
      <c r="BM527" s="28"/>
      <c r="BN527" s="28"/>
      <c r="BO527" s="28"/>
      <c r="BP527" s="28"/>
      <c r="BQ527" s="28"/>
      <c r="BR527" s="28"/>
      <c r="BS527" s="28"/>
      <c r="BT527" s="28"/>
      <c r="BU527" s="28"/>
      <c r="BV527" s="28"/>
      <c r="BW527" s="28"/>
      <c r="BX527" s="28"/>
      <c r="BY527" s="28"/>
      <c r="BZ527" s="28"/>
      <c r="CA527" s="28"/>
      <c r="CB527" s="28"/>
      <c r="CC527" s="28"/>
      <c r="CD527" s="28"/>
      <c r="CE527" s="28"/>
      <c r="CF527" s="28"/>
      <c r="CG527" s="28"/>
      <c r="CH527" s="28"/>
      <c r="CI527" s="28"/>
      <c r="CJ527" s="28"/>
      <c r="CK527" s="28"/>
      <c r="CL527" s="28"/>
      <c r="CM527" s="28"/>
      <c r="CN527" s="28"/>
      <c r="CO527" s="28"/>
      <c r="CP527" s="28"/>
      <c r="CQ527" s="28"/>
      <c r="CR527" s="28"/>
      <c r="CS527" s="28"/>
      <c r="CT527" s="28"/>
      <c r="CU527" s="28"/>
      <c r="CV527" s="28"/>
      <c r="CW527" s="28"/>
      <c r="CX527" s="28"/>
      <c r="CY527" s="28"/>
      <c r="CZ527" s="28"/>
      <c r="DA527" s="28"/>
      <c r="DB527" s="28"/>
      <c r="DC527" s="28"/>
      <c r="DD527" s="28"/>
      <c r="DE527" s="28"/>
      <c r="DF527" s="28"/>
      <c r="DG527" s="28"/>
      <c r="DH527" s="28"/>
      <c r="DI527" s="28"/>
      <c r="DJ527" s="28"/>
      <c r="DK527" s="28"/>
      <c r="DL527" s="28"/>
      <c r="DM527" s="28"/>
      <c r="DN527" s="28"/>
      <c r="DO527" s="28"/>
      <c r="DP527" s="28"/>
      <c r="DQ527" s="28"/>
      <c r="DR527" s="28"/>
      <c r="DS527" s="28"/>
      <c r="DT527" s="28"/>
      <c r="DU527" s="28"/>
      <c r="DV527" s="28"/>
      <c r="DW527" s="28"/>
      <c r="DX527" s="28"/>
      <c r="DY527" s="28"/>
      <c r="DZ527" s="28"/>
      <c r="EA527" s="28"/>
      <c r="EB527" s="28"/>
      <c r="EC527" s="28"/>
      <c r="ED527" s="28"/>
      <c r="EE527" s="28"/>
      <c r="EF527" s="28"/>
      <c r="EG527" s="28"/>
      <c r="EH527" s="28"/>
      <c r="EI527" s="28"/>
      <c r="EJ527" s="28"/>
      <c r="EK527" s="28"/>
      <c r="EL527" s="28"/>
      <c r="EM527" s="28"/>
    </row>
    <row r="528" spans="1:143" s="44" customFormat="1">
      <c r="A528" s="136"/>
      <c r="B528" s="103"/>
      <c r="C528" s="103"/>
      <c r="D528" s="103"/>
      <c r="K528" s="48"/>
      <c r="L528" s="48"/>
      <c r="O528" s="45"/>
      <c r="P528" s="45"/>
      <c r="U528" s="41"/>
      <c r="V528" s="41"/>
      <c r="W528" s="54"/>
      <c r="X528" s="54"/>
      <c r="AH528" s="61"/>
      <c r="AL528" s="100"/>
      <c r="AM528" s="32"/>
      <c r="AN528" s="32"/>
      <c r="AO528" s="32"/>
      <c r="AP528" s="126"/>
      <c r="AQ528" s="104"/>
      <c r="AR528" s="32"/>
      <c r="AS528" s="32"/>
      <c r="AT528" s="28"/>
      <c r="AU528" s="104"/>
      <c r="AV528" s="104"/>
      <c r="AW528" s="104"/>
      <c r="AX528" s="104"/>
      <c r="AY528" s="32"/>
      <c r="AZ528" s="104"/>
      <c r="BA528" s="104"/>
      <c r="BB528" s="108"/>
      <c r="BC528" s="108"/>
      <c r="BD528" s="108"/>
      <c r="BE528" s="104"/>
      <c r="BF528" s="104"/>
      <c r="BG528" s="28"/>
      <c r="BH528" s="28"/>
      <c r="BI528" s="28"/>
      <c r="BJ528" s="28"/>
      <c r="BK528" s="28"/>
      <c r="BL528" s="28"/>
      <c r="BM528" s="28"/>
      <c r="BN528" s="28"/>
      <c r="BO528" s="28"/>
      <c r="BP528" s="28"/>
      <c r="BQ528" s="28"/>
      <c r="BR528" s="28"/>
      <c r="BS528" s="28"/>
      <c r="BT528" s="28"/>
      <c r="BU528" s="28"/>
      <c r="BV528" s="28"/>
      <c r="BW528" s="28"/>
      <c r="BX528" s="28"/>
      <c r="BY528" s="28"/>
      <c r="BZ528" s="28"/>
      <c r="CA528" s="28"/>
      <c r="CB528" s="28"/>
      <c r="CC528" s="28"/>
      <c r="CD528" s="28"/>
      <c r="CE528" s="28"/>
      <c r="CF528" s="28"/>
      <c r="CG528" s="28"/>
      <c r="CH528" s="28"/>
      <c r="CI528" s="28"/>
      <c r="CJ528" s="28"/>
      <c r="CK528" s="28"/>
      <c r="CL528" s="28"/>
      <c r="CM528" s="28"/>
      <c r="CN528" s="28"/>
      <c r="CO528" s="28"/>
      <c r="CP528" s="28"/>
      <c r="CQ528" s="28"/>
      <c r="CR528" s="28"/>
      <c r="CS528" s="28"/>
      <c r="CT528" s="28"/>
      <c r="CU528" s="28"/>
      <c r="CV528" s="28"/>
      <c r="CW528" s="28"/>
      <c r="CX528" s="28"/>
      <c r="CY528" s="28"/>
      <c r="CZ528" s="28"/>
      <c r="DA528" s="28"/>
      <c r="DB528" s="28"/>
      <c r="DC528" s="28"/>
      <c r="DD528" s="28"/>
      <c r="DE528" s="28"/>
      <c r="DF528" s="28"/>
      <c r="DG528" s="28"/>
      <c r="DH528" s="28"/>
      <c r="DI528" s="28"/>
      <c r="DJ528" s="28"/>
      <c r="DK528" s="28"/>
      <c r="DL528" s="28"/>
      <c r="DM528" s="28"/>
      <c r="DN528" s="28"/>
      <c r="DO528" s="28"/>
      <c r="DP528" s="28"/>
      <c r="DQ528" s="28"/>
      <c r="DR528" s="28"/>
      <c r="DS528" s="28"/>
      <c r="DT528" s="28"/>
      <c r="DU528" s="28"/>
      <c r="DV528" s="28"/>
      <c r="DW528" s="28"/>
      <c r="DX528" s="28"/>
      <c r="DY528" s="28"/>
      <c r="DZ528" s="28"/>
      <c r="EA528" s="28"/>
      <c r="EB528" s="28"/>
      <c r="EC528" s="28"/>
      <c r="ED528" s="28"/>
      <c r="EE528" s="28"/>
      <c r="EF528" s="28"/>
      <c r="EG528" s="28"/>
      <c r="EH528" s="28"/>
      <c r="EI528" s="28"/>
      <c r="EJ528" s="28"/>
      <c r="EK528" s="28"/>
      <c r="EL528" s="28"/>
      <c r="EM528" s="28"/>
    </row>
    <row r="529" spans="1:143" s="44" customFormat="1">
      <c r="A529" s="136"/>
      <c r="B529" s="103"/>
      <c r="C529" s="103"/>
      <c r="D529" s="103"/>
      <c r="K529" s="48"/>
      <c r="L529" s="48"/>
      <c r="O529" s="45"/>
      <c r="P529" s="45"/>
      <c r="U529" s="41"/>
      <c r="V529" s="41"/>
      <c r="W529" s="54"/>
      <c r="X529" s="54"/>
      <c r="AH529" s="61"/>
      <c r="AL529" s="100"/>
      <c r="AM529" s="32"/>
      <c r="AN529" s="32"/>
      <c r="AO529" s="32"/>
      <c r="AP529" s="126"/>
      <c r="AQ529" s="104"/>
      <c r="AR529" s="32"/>
      <c r="AS529" s="32"/>
      <c r="AT529" s="28"/>
      <c r="AU529" s="104"/>
      <c r="AV529" s="104"/>
      <c r="AW529" s="104"/>
      <c r="AX529" s="104"/>
      <c r="AY529" s="32"/>
      <c r="AZ529" s="104"/>
      <c r="BA529" s="104"/>
      <c r="BB529" s="108"/>
      <c r="BC529" s="108"/>
      <c r="BD529" s="108"/>
      <c r="BE529" s="104"/>
      <c r="BF529" s="104"/>
      <c r="BG529" s="28"/>
      <c r="BH529" s="28"/>
      <c r="BI529" s="28"/>
      <c r="BJ529" s="28"/>
      <c r="BK529" s="28"/>
      <c r="BL529" s="28"/>
      <c r="BM529" s="28"/>
      <c r="BN529" s="28"/>
      <c r="BO529" s="28"/>
      <c r="BP529" s="28"/>
      <c r="BQ529" s="28"/>
      <c r="BR529" s="28"/>
      <c r="BS529" s="28"/>
      <c r="BT529" s="28"/>
      <c r="BU529" s="28"/>
      <c r="BV529" s="28"/>
      <c r="BW529" s="28"/>
      <c r="BX529" s="28"/>
      <c r="BY529" s="28"/>
      <c r="BZ529" s="28"/>
      <c r="CA529" s="28"/>
      <c r="CB529" s="28"/>
      <c r="CC529" s="28"/>
      <c r="CD529" s="28"/>
      <c r="CE529" s="28"/>
      <c r="CF529" s="28"/>
      <c r="CG529" s="28"/>
      <c r="CH529" s="28"/>
      <c r="CI529" s="28"/>
      <c r="CJ529" s="28"/>
      <c r="CK529" s="28"/>
      <c r="CL529" s="28"/>
      <c r="CM529" s="28"/>
      <c r="CN529" s="28"/>
      <c r="CO529" s="28"/>
      <c r="CP529" s="28"/>
      <c r="CQ529" s="28"/>
      <c r="CR529" s="28"/>
      <c r="CS529" s="28"/>
      <c r="CT529" s="28"/>
      <c r="CU529" s="28"/>
      <c r="CV529" s="28"/>
      <c r="CW529" s="28"/>
      <c r="CX529" s="28"/>
      <c r="CY529" s="28"/>
      <c r="CZ529" s="28"/>
      <c r="DA529" s="28"/>
      <c r="DB529" s="28"/>
      <c r="DC529" s="28"/>
      <c r="DD529" s="28"/>
      <c r="DE529" s="28"/>
      <c r="DF529" s="28"/>
      <c r="DG529" s="28"/>
      <c r="DH529" s="28"/>
      <c r="DI529" s="28"/>
      <c r="DJ529" s="28"/>
      <c r="DK529" s="28"/>
      <c r="DL529" s="28"/>
      <c r="DM529" s="28"/>
      <c r="DN529" s="28"/>
      <c r="DO529" s="28"/>
      <c r="DP529" s="28"/>
      <c r="DQ529" s="28"/>
      <c r="DR529" s="28"/>
      <c r="DS529" s="28"/>
      <c r="DT529" s="28"/>
      <c r="DU529" s="28"/>
      <c r="DV529" s="28"/>
      <c r="DW529" s="28"/>
      <c r="DX529" s="28"/>
      <c r="DY529" s="28"/>
      <c r="DZ529" s="28"/>
      <c r="EA529" s="28"/>
      <c r="EB529" s="28"/>
      <c r="EC529" s="28"/>
      <c r="ED529" s="28"/>
      <c r="EE529" s="28"/>
      <c r="EF529" s="28"/>
      <c r="EG529" s="28"/>
      <c r="EH529" s="28"/>
      <c r="EI529" s="28"/>
      <c r="EJ529" s="28"/>
      <c r="EK529" s="28"/>
      <c r="EL529" s="28"/>
      <c r="EM529" s="28"/>
    </row>
    <row r="530" spans="1:143" s="44" customFormat="1">
      <c r="A530" s="136"/>
      <c r="B530" s="103"/>
      <c r="C530" s="103"/>
      <c r="D530" s="103"/>
      <c r="K530" s="48"/>
      <c r="L530" s="48"/>
      <c r="O530" s="45"/>
      <c r="P530" s="45"/>
      <c r="U530" s="41"/>
      <c r="V530" s="41"/>
      <c r="W530" s="54"/>
      <c r="X530" s="54"/>
      <c r="AH530" s="61"/>
      <c r="AL530" s="100"/>
      <c r="AM530" s="32"/>
      <c r="AN530" s="32"/>
      <c r="AO530" s="32"/>
      <c r="AP530" s="126"/>
      <c r="AQ530" s="104"/>
      <c r="AR530" s="32"/>
      <c r="AS530" s="32"/>
      <c r="AT530" s="28"/>
      <c r="AU530" s="104"/>
      <c r="AV530" s="104"/>
      <c r="AW530" s="104"/>
      <c r="AX530" s="104"/>
      <c r="AY530" s="32"/>
      <c r="AZ530" s="104"/>
      <c r="BA530" s="104"/>
      <c r="BB530" s="108"/>
      <c r="BC530" s="108"/>
      <c r="BD530" s="108"/>
      <c r="BE530" s="104"/>
      <c r="BF530" s="104"/>
      <c r="BG530" s="28"/>
      <c r="BH530" s="28"/>
      <c r="BI530" s="28"/>
      <c r="BJ530" s="28"/>
      <c r="BK530" s="28"/>
      <c r="BL530" s="28"/>
      <c r="BM530" s="28"/>
      <c r="BN530" s="28"/>
      <c r="BO530" s="28"/>
      <c r="BP530" s="28"/>
      <c r="BQ530" s="28"/>
      <c r="BR530" s="28"/>
      <c r="BS530" s="28"/>
      <c r="BT530" s="28"/>
      <c r="BU530" s="28"/>
      <c r="BV530" s="28"/>
      <c r="BW530" s="28"/>
      <c r="BX530" s="28"/>
      <c r="BY530" s="28"/>
      <c r="BZ530" s="28"/>
      <c r="CA530" s="28"/>
      <c r="CB530" s="28"/>
      <c r="CC530" s="28"/>
      <c r="CD530" s="28"/>
      <c r="CE530" s="28"/>
      <c r="CF530" s="28"/>
      <c r="CG530" s="28"/>
      <c r="CH530" s="28"/>
      <c r="CI530" s="28"/>
      <c r="CJ530" s="28"/>
      <c r="CK530" s="28"/>
      <c r="CL530" s="28"/>
      <c r="CM530" s="28"/>
      <c r="CN530" s="28"/>
      <c r="CO530" s="28"/>
      <c r="CP530" s="28"/>
      <c r="CQ530" s="28"/>
      <c r="CR530" s="28"/>
      <c r="CS530" s="28"/>
      <c r="CT530" s="28"/>
      <c r="CU530" s="28"/>
      <c r="CV530" s="28"/>
      <c r="CW530" s="28"/>
      <c r="CX530" s="28"/>
      <c r="CY530" s="28"/>
      <c r="CZ530" s="28"/>
      <c r="DA530" s="28"/>
      <c r="DB530" s="28"/>
      <c r="DC530" s="28"/>
      <c r="DD530" s="28"/>
      <c r="DE530" s="28"/>
      <c r="DF530" s="28"/>
      <c r="DG530" s="28"/>
      <c r="DH530" s="28"/>
      <c r="DI530" s="28"/>
      <c r="DJ530" s="28"/>
      <c r="DK530" s="28"/>
      <c r="DL530" s="28"/>
      <c r="DM530" s="28"/>
      <c r="DN530" s="28"/>
      <c r="DO530" s="28"/>
      <c r="DP530" s="28"/>
      <c r="DQ530" s="28"/>
      <c r="DR530" s="28"/>
      <c r="DS530" s="28"/>
      <c r="DT530" s="28"/>
      <c r="DU530" s="28"/>
      <c r="DV530" s="28"/>
      <c r="DW530" s="28"/>
      <c r="DX530" s="28"/>
      <c r="DY530" s="28"/>
      <c r="DZ530" s="28"/>
      <c r="EA530" s="28"/>
      <c r="EB530" s="28"/>
      <c r="EC530" s="28"/>
      <c r="ED530" s="28"/>
      <c r="EE530" s="28"/>
      <c r="EF530" s="28"/>
      <c r="EG530" s="28"/>
      <c r="EH530" s="28"/>
      <c r="EI530" s="28"/>
      <c r="EJ530" s="28"/>
      <c r="EK530" s="28"/>
      <c r="EL530" s="28"/>
      <c r="EM530" s="28"/>
    </row>
    <row r="531" spans="1:143" s="44" customFormat="1">
      <c r="A531" s="136"/>
      <c r="B531" s="103"/>
      <c r="C531" s="103"/>
      <c r="D531" s="103"/>
      <c r="K531" s="48"/>
      <c r="L531" s="48"/>
      <c r="O531" s="45"/>
      <c r="P531" s="45"/>
      <c r="U531" s="41"/>
      <c r="V531" s="41"/>
      <c r="W531" s="54"/>
      <c r="X531" s="54"/>
      <c r="AH531" s="61"/>
      <c r="AL531" s="100"/>
      <c r="AM531" s="32"/>
      <c r="AN531" s="32"/>
      <c r="AO531" s="32"/>
      <c r="AP531" s="126"/>
      <c r="AQ531" s="104"/>
      <c r="AR531" s="32"/>
      <c r="AS531" s="32"/>
      <c r="AT531" s="28"/>
      <c r="AU531" s="104"/>
      <c r="AV531" s="104"/>
      <c r="AW531" s="104"/>
      <c r="AX531" s="104"/>
      <c r="AY531" s="32"/>
      <c r="AZ531" s="104"/>
      <c r="BA531" s="104"/>
      <c r="BB531" s="108"/>
      <c r="BC531" s="108"/>
      <c r="BD531" s="108"/>
      <c r="BE531" s="104"/>
      <c r="BF531" s="104"/>
      <c r="BG531" s="28"/>
      <c r="BH531" s="28"/>
      <c r="BI531" s="28"/>
      <c r="BJ531" s="28"/>
      <c r="BK531" s="28"/>
      <c r="BL531" s="28"/>
      <c r="BM531" s="28"/>
      <c r="BN531" s="28"/>
      <c r="BO531" s="28"/>
      <c r="BP531" s="28"/>
      <c r="BQ531" s="28"/>
      <c r="BR531" s="28"/>
      <c r="BS531" s="28"/>
      <c r="BT531" s="28"/>
      <c r="BU531" s="28"/>
      <c r="BV531" s="28"/>
      <c r="BW531" s="28"/>
      <c r="BX531" s="28"/>
      <c r="BY531" s="28"/>
      <c r="BZ531" s="28"/>
      <c r="CA531" s="28"/>
      <c r="CB531" s="28"/>
      <c r="CC531" s="28"/>
      <c r="CD531" s="28"/>
      <c r="CE531" s="28"/>
      <c r="CF531" s="28"/>
      <c r="CG531" s="28"/>
      <c r="CH531" s="28"/>
      <c r="CI531" s="28"/>
      <c r="CJ531" s="28"/>
      <c r="CK531" s="28"/>
      <c r="CL531" s="28"/>
      <c r="CM531" s="28"/>
      <c r="CN531" s="28"/>
      <c r="CO531" s="28"/>
      <c r="CP531" s="28"/>
      <c r="CQ531" s="28"/>
      <c r="CR531" s="28"/>
      <c r="CS531" s="28"/>
      <c r="CT531" s="28"/>
      <c r="CU531" s="28"/>
      <c r="CV531" s="28"/>
      <c r="CW531" s="28"/>
      <c r="CX531" s="28"/>
      <c r="CY531" s="28"/>
      <c r="CZ531" s="28"/>
      <c r="DA531" s="28"/>
      <c r="DB531" s="28"/>
      <c r="DC531" s="28"/>
      <c r="DD531" s="28"/>
      <c r="DE531" s="28"/>
      <c r="DF531" s="28"/>
      <c r="DG531" s="28"/>
      <c r="DH531" s="28"/>
      <c r="DI531" s="28"/>
      <c r="DJ531" s="28"/>
      <c r="DK531" s="28"/>
      <c r="DL531" s="28"/>
      <c r="DM531" s="28"/>
      <c r="DN531" s="28"/>
      <c r="DO531" s="28"/>
      <c r="DP531" s="28"/>
      <c r="DQ531" s="28"/>
      <c r="DR531" s="28"/>
      <c r="DS531" s="28"/>
      <c r="DT531" s="28"/>
      <c r="DU531" s="28"/>
      <c r="DV531" s="28"/>
      <c r="DW531" s="28"/>
      <c r="DX531" s="28"/>
      <c r="DY531" s="28"/>
      <c r="DZ531" s="28"/>
      <c r="EA531" s="28"/>
      <c r="EB531" s="28"/>
      <c r="EC531" s="28"/>
      <c r="ED531" s="28"/>
      <c r="EE531" s="28"/>
      <c r="EF531" s="28"/>
      <c r="EG531" s="28"/>
      <c r="EH531" s="28"/>
      <c r="EI531" s="28"/>
      <c r="EJ531" s="28"/>
      <c r="EK531" s="28"/>
      <c r="EL531" s="28"/>
      <c r="EM531" s="28"/>
    </row>
    <row r="532" spans="1:143" s="44" customFormat="1">
      <c r="A532" s="136"/>
      <c r="B532" s="103"/>
      <c r="C532" s="103"/>
      <c r="D532" s="103"/>
      <c r="K532" s="48"/>
      <c r="L532" s="48"/>
      <c r="O532" s="45"/>
      <c r="P532" s="45"/>
      <c r="U532" s="41"/>
      <c r="V532" s="41"/>
      <c r="W532" s="54"/>
      <c r="X532" s="54"/>
      <c r="AH532" s="61"/>
      <c r="AL532" s="100"/>
      <c r="AM532" s="32"/>
      <c r="AN532" s="32"/>
      <c r="AO532" s="32"/>
      <c r="AP532" s="126"/>
      <c r="AQ532" s="104"/>
      <c r="AR532" s="32"/>
      <c r="AS532" s="32"/>
      <c r="AT532" s="28"/>
      <c r="AU532" s="104"/>
      <c r="AV532" s="104"/>
      <c r="AW532" s="104"/>
      <c r="AX532" s="104"/>
      <c r="AY532" s="32"/>
      <c r="AZ532" s="104"/>
      <c r="BA532" s="104"/>
      <c r="BB532" s="108"/>
      <c r="BC532" s="108"/>
      <c r="BD532" s="108"/>
      <c r="BE532" s="104"/>
      <c r="BF532" s="104"/>
      <c r="BG532" s="28"/>
      <c r="BH532" s="28"/>
      <c r="BI532" s="28"/>
      <c r="BJ532" s="28"/>
      <c r="BK532" s="28"/>
      <c r="BL532" s="28"/>
      <c r="BM532" s="28"/>
      <c r="BN532" s="28"/>
      <c r="BO532" s="28"/>
      <c r="BP532" s="28"/>
      <c r="BQ532" s="28"/>
      <c r="BR532" s="28"/>
      <c r="BS532" s="28"/>
      <c r="BT532" s="28"/>
      <c r="BU532" s="28"/>
      <c r="BV532" s="28"/>
      <c r="BW532" s="28"/>
      <c r="BX532" s="28"/>
      <c r="BY532" s="28"/>
      <c r="BZ532" s="28"/>
      <c r="CA532" s="28"/>
      <c r="CB532" s="28"/>
      <c r="CC532" s="28"/>
      <c r="CD532" s="28"/>
      <c r="CE532" s="28"/>
      <c r="CF532" s="28"/>
      <c r="CG532" s="28"/>
      <c r="CH532" s="28"/>
      <c r="CI532" s="28"/>
      <c r="CJ532" s="28"/>
      <c r="CK532" s="28"/>
      <c r="CL532" s="28"/>
      <c r="CM532" s="28"/>
      <c r="CN532" s="28"/>
      <c r="CO532" s="28"/>
      <c r="CP532" s="28"/>
      <c r="CQ532" s="28"/>
      <c r="CR532" s="28"/>
      <c r="CS532" s="28"/>
      <c r="CT532" s="28"/>
      <c r="CU532" s="28"/>
      <c r="CV532" s="28"/>
      <c r="CW532" s="28"/>
      <c r="CX532" s="28"/>
      <c r="CY532" s="28"/>
      <c r="CZ532" s="28"/>
      <c r="DA532" s="28"/>
      <c r="DB532" s="28"/>
      <c r="DC532" s="28"/>
      <c r="DD532" s="28"/>
      <c r="DE532" s="28"/>
      <c r="DF532" s="28"/>
      <c r="DG532" s="28"/>
      <c r="DH532" s="28"/>
      <c r="DI532" s="28"/>
      <c r="DJ532" s="28"/>
      <c r="DK532" s="28"/>
      <c r="DL532" s="28"/>
      <c r="DM532" s="28"/>
      <c r="DN532" s="28"/>
      <c r="DO532" s="28"/>
      <c r="DP532" s="28"/>
      <c r="DQ532" s="28"/>
      <c r="DR532" s="28"/>
      <c r="DS532" s="28"/>
      <c r="DT532" s="28"/>
      <c r="DU532" s="28"/>
      <c r="DV532" s="28"/>
      <c r="DW532" s="28"/>
      <c r="DX532" s="28"/>
      <c r="DY532" s="28"/>
      <c r="DZ532" s="28"/>
      <c r="EA532" s="28"/>
      <c r="EB532" s="28"/>
      <c r="EC532" s="28"/>
      <c r="ED532" s="28"/>
      <c r="EE532" s="28"/>
      <c r="EF532" s="28"/>
      <c r="EG532" s="28"/>
      <c r="EH532" s="28"/>
      <c r="EI532" s="28"/>
      <c r="EJ532" s="28"/>
      <c r="EK532" s="28"/>
      <c r="EL532" s="28"/>
      <c r="EM532" s="28"/>
    </row>
    <row r="533" spans="1:143" s="44" customFormat="1">
      <c r="A533" s="136"/>
      <c r="B533" s="103"/>
      <c r="C533" s="103"/>
      <c r="D533" s="103"/>
      <c r="K533" s="48"/>
      <c r="L533" s="48"/>
      <c r="O533" s="45"/>
      <c r="P533" s="45"/>
      <c r="U533" s="41"/>
      <c r="V533" s="41"/>
      <c r="W533" s="54"/>
      <c r="X533" s="54"/>
      <c r="AH533" s="61"/>
      <c r="AL533" s="100"/>
      <c r="AM533" s="32"/>
      <c r="AN533" s="32"/>
      <c r="AO533" s="32"/>
      <c r="AP533" s="126"/>
      <c r="AQ533" s="104"/>
      <c r="AR533" s="32"/>
      <c r="AS533" s="32"/>
      <c r="AT533" s="28"/>
      <c r="AU533" s="104"/>
      <c r="AV533" s="104"/>
      <c r="AW533" s="104"/>
      <c r="AX533" s="104"/>
      <c r="AY533" s="32"/>
      <c r="AZ533" s="104"/>
      <c r="BA533" s="104"/>
      <c r="BB533" s="108"/>
      <c r="BC533" s="108"/>
      <c r="BD533" s="108"/>
      <c r="BE533" s="104"/>
      <c r="BF533" s="104"/>
      <c r="BG533" s="28"/>
      <c r="BH533" s="28"/>
      <c r="BI533" s="28"/>
      <c r="BJ533" s="28"/>
      <c r="BK533" s="28"/>
      <c r="BL533" s="28"/>
      <c r="BM533" s="28"/>
      <c r="BN533" s="28"/>
      <c r="BO533" s="28"/>
      <c r="BP533" s="28"/>
      <c r="BQ533" s="28"/>
      <c r="BR533" s="28"/>
      <c r="BS533" s="28"/>
      <c r="BT533" s="28"/>
      <c r="BU533" s="28"/>
      <c r="BV533" s="28"/>
      <c r="BW533" s="28"/>
      <c r="BX533" s="28"/>
      <c r="BY533" s="28"/>
      <c r="BZ533" s="28"/>
      <c r="CA533" s="28"/>
      <c r="CB533" s="28"/>
      <c r="CC533" s="28"/>
      <c r="CD533" s="28"/>
      <c r="CE533" s="28"/>
      <c r="CF533" s="28"/>
      <c r="CG533" s="28"/>
      <c r="CH533" s="28"/>
      <c r="CI533" s="28"/>
      <c r="CJ533" s="28"/>
      <c r="CK533" s="28"/>
      <c r="CL533" s="28"/>
      <c r="CM533" s="28"/>
      <c r="CN533" s="28"/>
      <c r="CO533" s="28"/>
      <c r="CP533" s="28"/>
      <c r="CQ533" s="28"/>
      <c r="CR533" s="28"/>
      <c r="CS533" s="28"/>
      <c r="CT533" s="28"/>
      <c r="CU533" s="28"/>
      <c r="CV533" s="28"/>
      <c r="CW533" s="28"/>
      <c r="CX533" s="28"/>
      <c r="CY533" s="28"/>
      <c r="CZ533" s="28"/>
      <c r="DA533" s="28"/>
      <c r="DB533" s="28"/>
      <c r="DC533" s="28"/>
      <c r="DD533" s="28"/>
      <c r="DE533" s="28"/>
      <c r="DF533" s="28"/>
      <c r="DG533" s="28"/>
      <c r="DH533" s="28"/>
      <c r="DI533" s="28"/>
      <c r="DJ533" s="28"/>
      <c r="DK533" s="28"/>
      <c r="DL533" s="28"/>
      <c r="DM533" s="28"/>
      <c r="DN533" s="28"/>
      <c r="DO533" s="28"/>
      <c r="DP533" s="28"/>
      <c r="DQ533" s="28"/>
      <c r="DR533" s="28"/>
      <c r="DS533" s="28"/>
      <c r="DT533" s="28"/>
      <c r="DU533" s="28"/>
      <c r="DV533" s="28"/>
      <c r="DW533" s="28"/>
      <c r="DX533" s="28"/>
      <c r="DY533" s="28"/>
      <c r="DZ533" s="28"/>
      <c r="EA533" s="28"/>
      <c r="EB533" s="28"/>
      <c r="EC533" s="28"/>
      <c r="ED533" s="28"/>
      <c r="EE533" s="28"/>
      <c r="EF533" s="28"/>
      <c r="EG533" s="28"/>
      <c r="EH533" s="28"/>
      <c r="EI533" s="28"/>
      <c r="EJ533" s="28"/>
      <c r="EK533" s="28"/>
      <c r="EL533" s="28"/>
      <c r="EM533" s="28"/>
    </row>
    <row r="534" spans="1:143" s="44" customFormat="1">
      <c r="A534" s="136"/>
      <c r="B534" s="103"/>
      <c r="C534" s="103"/>
      <c r="D534" s="103"/>
      <c r="K534" s="48"/>
      <c r="L534" s="48"/>
      <c r="O534" s="45"/>
      <c r="P534" s="45"/>
      <c r="U534" s="41"/>
      <c r="V534" s="41"/>
      <c r="W534" s="54"/>
      <c r="X534" s="54"/>
      <c r="AH534" s="61"/>
      <c r="AL534" s="100"/>
      <c r="AM534" s="32"/>
      <c r="AN534" s="32"/>
      <c r="AO534" s="32"/>
      <c r="AP534" s="126"/>
      <c r="AQ534" s="104"/>
      <c r="AR534" s="32"/>
      <c r="AS534" s="32"/>
      <c r="AT534" s="28"/>
      <c r="AU534" s="104"/>
      <c r="AV534" s="104"/>
      <c r="AW534" s="104"/>
      <c r="AX534" s="104"/>
      <c r="AY534" s="32"/>
      <c r="AZ534" s="104"/>
      <c r="BA534" s="104"/>
      <c r="BB534" s="108"/>
      <c r="BC534" s="108"/>
      <c r="BD534" s="108"/>
      <c r="BE534" s="104"/>
      <c r="BF534" s="104"/>
      <c r="BG534" s="28"/>
      <c r="BH534" s="28"/>
      <c r="BI534" s="28"/>
      <c r="BJ534" s="28"/>
      <c r="BK534" s="28"/>
      <c r="BL534" s="28"/>
      <c r="BM534" s="28"/>
      <c r="BN534" s="28"/>
      <c r="BO534" s="28"/>
      <c r="BP534" s="28"/>
      <c r="BQ534" s="28"/>
      <c r="BR534" s="28"/>
      <c r="BS534" s="28"/>
      <c r="BT534" s="28"/>
      <c r="BU534" s="28"/>
      <c r="BV534" s="28"/>
      <c r="BW534" s="28"/>
      <c r="BX534" s="28"/>
      <c r="BY534" s="28"/>
      <c r="BZ534" s="28"/>
      <c r="CA534" s="28"/>
      <c r="CB534" s="28"/>
      <c r="CC534" s="28"/>
      <c r="CD534" s="28"/>
      <c r="CE534" s="28"/>
      <c r="CF534" s="28"/>
      <c r="CG534" s="28"/>
      <c r="CH534" s="28"/>
      <c r="CI534" s="28"/>
      <c r="CJ534" s="28"/>
      <c r="CK534" s="28"/>
      <c r="CL534" s="28"/>
      <c r="CM534" s="28"/>
      <c r="CN534" s="28"/>
      <c r="CO534" s="28"/>
      <c r="CP534" s="28"/>
      <c r="CQ534" s="28"/>
      <c r="CR534" s="28"/>
      <c r="CS534" s="28"/>
      <c r="CT534" s="28"/>
      <c r="CU534" s="28"/>
      <c r="CV534" s="28"/>
      <c r="CW534" s="28"/>
      <c r="CX534" s="28"/>
      <c r="CY534" s="28"/>
      <c r="CZ534" s="28"/>
      <c r="DA534" s="28"/>
      <c r="DB534" s="28"/>
      <c r="DC534" s="28"/>
      <c r="DD534" s="28"/>
      <c r="DE534" s="28"/>
      <c r="DF534" s="28"/>
      <c r="DG534" s="28"/>
      <c r="DH534" s="28"/>
      <c r="DI534" s="28"/>
      <c r="DJ534" s="28"/>
      <c r="DK534" s="28"/>
      <c r="DL534" s="28"/>
      <c r="DM534" s="28"/>
      <c r="DN534" s="28"/>
      <c r="DO534" s="28"/>
      <c r="DP534" s="28"/>
      <c r="DQ534" s="28"/>
      <c r="DR534" s="28"/>
      <c r="DS534" s="28"/>
      <c r="DT534" s="28"/>
      <c r="DU534" s="28"/>
      <c r="DV534" s="28"/>
      <c r="DW534" s="28"/>
      <c r="DX534" s="28"/>
      <c r="DY534" s="28"/>
      <c r="DZ534" s="28"/>
      <c r="EA534" s="28"/>
      <c r="EB534" s="28"/>
      <c r="EC534" s="28"/>
      <c r="ED534" s="28"/>
      <c r="EE534" s="28"/>
      <c r="EF534" s="28"/>
      <c r="EG534" s="28"/>
      <c r="EH534" s="28"/>
      <c r="EI534" s="28"/>
      <c r="EJ534" s="28"/>
      <c r="EK534" s="28"/>
      <c r="EL534" s="28"/>
      <c r="EM534" s="28"/>
    </row>
    <row r="535" spans="1:143" s="44" customFormat="1">
      <c r="A535" s="136"/>
      <c r="B535" s="103"/>
      <c r="C535" s="103"/>
      <c r="D535" s="103"/>
      <c r="K535" s="48"/>
      <c r="L535" s="48"/>
      <c r="O535" s="45"/>
      <c r="P535" s="45"/>
      <c r="U535" s="41"/>
      <c r="V535" s="41"/>
      <c r="W535" s="54"/>
      <c r="X535" s="54"/>
      <c r="AH535" s="61"/>
      <c r="AL535" s="100"/>
      <c r="AM535" s="32"/>
      <c r="AN535" s="32"/>
      <c r="AO535" s="32"/>
      <c r="AP535" s="126"/>
      <c r="AQ535" s="104"/>
      <c r="AR535" s="32"/>
      <c r="AS535" s="32"/>
      <c r="AT535" s="28"/>
      <c r="AU535" s="104"/>
      <c r="AV535" s="104"/>
      <c r="AW535" s="104"/>
      <c r="AX535" s="104"/>
      <c r="AY535" s="32"/>
      <c r="AZ535" s="104"/>
      <c r="BA535" s="104"/>
      <c r="BB535" s="108"/>
      <c r="BC535" s="108"/>
      <c r="BD535" s="108"/>
      <c r="BE535" s="104"/>
      <c r="BF535" s="104"/>
      <c r="BG535" s="28"/>
      <c r="BH535" s="28"/>
      <c r="BI535" s="28"/>
      <c r="BJ535" s="28"/>
      <c r="BK535" s="28"/>
      <c r="BL535" s="28"/>
      <c r="BM535" s="28"/>
      <c r="BN535" s="28"/>
      <c r="BO535" s="28"/>
      <c r="BP535" s="28"/>
      <c r="BQ535" s="28"/>
      <c r="BR535" s="28"/>
      <c r="BS535" s="28"/>
      <c r="BT535" s="28"/>
      <c r="BU535" s="28"/>
      <c r="BV535" s="28"/>
      <c r="BW535" s="28"/>
      <c r="BX535" s="28"/>
      <c r="BY535" s="28"/>
      <c r="BZ535" s="28"/>
      <c r="CA535" s="28"/>
      <c r="CB535" s="28"/>
      <c r="CC535" s="28"/>
      <c r="CD535" s="28"/>
      <c r="CE535" s="28"/>
      <c r="CF535" s="28"/>
      <c r="CG535" s="28"/>
      <c r="CH535" s="28"/>
      <c r="CI535" s="28"/>
      <c r="CJ535" s="28"/>
      <c r="CK535" s="28"/>
      <c r="CL535" s="28"/>
      <c r="CM535" s="28"/>
      <c r="CN535" s="28"/>
      <c r="CO535" s="28"/>
      <c r="CP535" s="28"/>
      <c r="CQ535" s="28"/>
      <c r="CR535" s="28"/>
      <c r="CS535" s="28"/>
      <c r="CT535" s="28"/>
      <c r="CU535" s="28"/>
      <c r="CV535" s="28"/>
      <c r="CW535" s="28"/>
      <c r="CX535" s="28"/>
      <c r="CY535" s="28"/>
      <c r="CZ535" s="28"/>
      <c r="DA535" s="28"/>
      <c r="DB535" s="28"/>
      <c r="DC535" s="28"/>
      <c r="DD535" s="28"/>
      <c r="DE535" s="28"/>
      <c r="DF535" s="28"/>
      <c r="DG535" s="28"/>
      <c r="DH535" s="28"/>
      <c r="DI535" s="28"/>
      <c r="DJ535" s="28"/>
      <c r="DK535" s="28"/>
      <c r="DL535" s="28"/>
      <c r="DM535" s="28"/>
      <c r="DN535" s="28"/>
      <c r="DO535" s="28"/>
      <c r="DP535" s="28"/>
      <c r="DQ535" s="28"/>
      <c r="DR535" s="28"/>
      <c r="DS535" s="28"/>
      <c r="DT535" s="28"/>
      <c r="DU535" s="28"/>
      <c r="DV535" s="28"/>
      <c r="DW535" s="28"/>
      <c r="DX535" s="28"/>
      <c r="DY535" s="28"/>
      <c r="DZ535" s="28"/>
      <c r="EA535" s="28"/>
      <c r="EB535" s="28"/>
      <c r="EC535" s="28"/>
      <c r="ED535" s="28"/>
      <c r="EE535" s="28"/>
      <c r="EF535" s="28"/>
      <c r="EG535" s="28"/>
      <c r="EH535" s="28"/>
      <c r="EI535" s="28"/>
      <c r="EJ535" s="28"/>
      <c r="EK535" s="28"/>
      <c r="EL535" s="28"/>
      <c r="EM535" s="28"/>
    </row>
    <row r="536" spans="1:143" s="44" customFormat="1">
      <c r="A536" s="136"/>
      <c r="B536" s="103"/>
      <c r="C536" s="103"/>
      <c r="D536" s="103"/>
      <c r="K536" s="48"/>
      <c r="L536" s="48"/>
      <c r="O536" s="45"/>
      <c r="P536" s="45"/>
      <c r="U536" s="41"/>
      <c r="V536" s="41"/>
      <c r="W536" s="54"/>
      <c r="X536" s="54"/>
      <c r="AH536" s="61"/>
      <c r="AL536" s="100"/>
      <c r="AM536" s="32"/>
      <c r="AN536" s="32"/>
      <c r="AO536" s="32"/>
      <c r="AP536" s="126"/>
      <c r="AQ536" s="104"/>
      <c r="AR536" s="32"/>
      <c r="AS536" s="32"/>
      <c r="AT536" s="28"/>
      <c r="AU536" s="104"/>
      <c r="AV536" s="104"/>
      <c r="AW536" s="104"/>
      <c r="AX536" s="104"/>
      <c r="AY536" s="32"/>
      <c r="AZ536" s="104"/>
      <c r="BA536" s="104"/>
      <c r="BB536" s="108"/>
      <c r="BC536" s="108"/>
      <c r="BD536" s="108"/>
      <c r="BE536" s="104"/>
      <c r="BF536" s="104"/>
      <c r="BG536" s="28"/>
      <c r="BH536" s="28"/>
      <c r="BI536" s="28"/>
      <c r="BJ536" s="28"/>
      <c r="BK536" s="28"/>
      <c r="BL536" s="28"/>
      <c r="BM536" s="28"/>
      <c r="BN536" s="28"/>
      <c r="BO536" s="28"/>
      <c r="BP536" s="28"/>
      <c r="BQ536" s="28"/>
      <c r="BR536" s="28"/>
      <c r="BS536" s="28"/>
      <c r="BT536" s="28"/>
      <c r="BU536" s="28"/>
      <c r="BV536" s="28"/>
      <c r="BW536" s="28"/>
      <c r="BX536" s="28"/>
      <c r="BY536" s="28"/>
      <c r="BZ536" s="28"/>
      <c r="CA536" s="28"/>
      <c r="CB536" s="28"/>
      <c r="CC536" s="28"/>
      <c r="CD536" s="28"/>
      <c r="CE536" s="28"/>
      <c r="CF536" s="28"/>
      <c r="CG536" s="28"/>
      <c r="CH536" s="28"/>
      <c r="CI536" s="28"/>
      <c r="CJ536" s="28"/>
      <c r="CK536" s="28"/>
      <c r="CL536" s="28"/>
      <c r="CM536" s="28"/>
      <c r="CN536" s="28"/>
      <c r="CO536" s="28"/>
      <c r="CP536" s="28"/>
      <c r="CQ536" s="28"/>
      <c r="CR536" s="28"/>
      <c r="CS536" s="28"/>
      <c r="CT536" s="28"/>
      <c r="CU536" s="28"/>
      <c r="CV536" s="28"/>
      <c r="CW536" s="28"/>
      <c r="CX536" s="28"/>
      <c r="CY536" s="28"/>
      <c r="CZ536" s="28"/>
      <c r="DA536" s="28"/>
      <c r="DB536" s="28"/>
      <c r="DC536" s="28"/>
      <c r="DD536" s="28"/>
      <c r="DE536" s="28"/>
      <c r="DF536" s="28"/>
      <c r="DG536" s="28"/>
      <c r="DH536" s="28"/>
      <c r="DI536" s="28"/>
      <c r="DJ536" s="28"/>
      <c r="DK536" s="28"/>
      <c r="DL536" s="28"/>
      <c r="DM536" s="28"/>
      <c r="DN536" s="28"/>
      <c r="DO536" s="28"/>
      <c r="DP536" s="28"/>
      <c r="DQ536" s="28"/>
      <c r="DR536" s="28"/>
      <c r="DS536" s="28"/>
      <c r="DT536" s="28"/>
      <c r="DU536" s="28"/>
      <c r="DV536" s="28"/>
      <c r="DW536" s="28"/>
      <c r="DX536" s="28"/>
      <c r="DY536" s="28"/>
      <c r="DZ536" s="28"/>
      <c r="EA536" s="28"/>
      <c r="EB536" s="28"/>
      <c r="EC536" s="28"/>
      <c r="ED536" s="28"/>
      <c r="EE536" s="28"/>
      <c r="EF536" s="28"/>
      <c r="EG536" s="28"/>
      <c r="EH536" s="28"/>
      <c r="EI536" s="28"/>
      <c r="EJ536" s="28"/>
      <c r="EK536" s="28"/>
      <c r="EL536" s="28"/>
      <c r="EM536" s="28"/>
    </row>
    <row r="537" spans="1:143" s="44" customFormat="1">
      <c r="A537" s="136"/>
      <c r="B537" s="103"/>
      <c r="C537" s="103"/>
      <c r="D537" s="103"/>
      <c r="K537" s="48"/>
      <c r="L537" s="48"/>
      <c r="O537" s="45"/>
      <c r="P537" s="45"/>
      <c r="U537" s="41"/>
      <c r="V537" s="41"/>
      <c r="W537" s="54"/>
      <c r="X537" s="54"/>
      <c r="AH537" s="61"/>
      <c r="AL537" s="100"/>
      <c r="AM537" s="32"/>
      <c r="AN537" s="32"/>
      <c r="AO537" s="32"/>
      <c r="AP537" s="126"/>
      <c r="AQ537" s="104"/>
      <c r="AR537" s="32"/>
      <c r="AS537" s="32"/>
      <c r="AT537" s="28"/>
      <c r="AU537" s="104"/>
      <c r="AV537" s="104"/>
      <c r="AW537" s="104"/>
      <c r="AX537" s="104"/>
      <c r="AY537" s="32"/>
      <c r="AZ537" s="104"/>
      <c r="BA537" s="104"/>
      <c r="BB537" s="108"/>
      <c r="BC537" s="108"/>
      <c r="BD537" s="108"/>
      <c r="BE537" s="104"/>
      <c r="BF537" s="104"/>
      <c r="BG537" s="28"/>
      <c r="BH537" s="28"/>
      <c r="BI537" s="28"/>
      <c r="BJ537" s="28"/>
      <c r="BK537" s="28"/>
      <c r="BL537" s="28"/>
      <c r="BM537" s="28"/>
      <c r="BN537" s="28"/>
      <c r="BO537" s="28"/>
      <c r="BP537" s="28"/>
      <c r="BQ537" s="28"/>
      <c r="BR537" s="28"/>
      <c r="BS537" s="28"/>
      <c r="BT537" s="28"/>
      <c r="BU537" s="28"/>
      <c r="BV537" s="28"/>
      <c r="BW537" s="28"/>
      <c r="BX537" s="28"/>
      <c r="BY537" s="28"/>
      <c r="BZ537" s="28"/>
      <c r="CA537" s="28"/>
      <c r="CB537" s="28"/>
      <c r="CC537" s="28"/>
      <c r="CD537" s="28"/>
      <c r="CE537" s="28"/>
      <c r="CF537" s="28"/>
      <c r="CG537" s="28"/>
      <c r="CH537" s="28"/>
      <c r="CI537" s="28"/>
      <c r="CJ537" s="28"/>
      <c r="CK537" s="28"/>
      <c r="CL537" s="28"/>
      <c r="CM537" s="28"/>
      <c r="CN537" s="28"/>
      <c r="CO537" s="28"/>
      <c r="CP537" s="28"/>
      <c r="CQ537" s="28"/>
      <c r="CR537" s="28"/>
      <c r="CS537" s="28"/>
      <c r="CT537" s="28"/>
      <c r="CU537" s="28"/>
      <c r="CV537" s="28"/>
      <c r="CW537" s="28"/>
      <c r="CX537" s="28"/>
      <c r="CY537" s="28"/>
      <c r="CZ537" s="28"/>
      <c r="DA537" s="28"/>
      <c r="DB537" s="28"/>
      <c r="DC537" s="28"/>
      <c r="DD537" s="28"/>
      <c r="DE537" s="28"/>
      <c r="DF537" s="28"/>
      <c r="DG537" s="28"/>
      <c r="DH537" s="28"/>
      <c r="DI537" s="28"/>
      <c r="DJ537" s="28"/>
      <c r="DK537" s="28"/>
      <c r="DL537" s="28"/>
      <c r="DM537" s="28"/>
      <c r="DN537" s="28"/>
      <c r="DO537" s="28"/>
      <c r="DP537" s="28"/>
      <c r="DQ537" s="28"/>
      <c r="DR537" s="28"/>
      <c r="DS537" s="28"/>
      <c r="DT537" s="28"/>
      <c r="DU537" s="28"/>
      <c r="DV537" s="28"/>
      <c r="DW537" s="28"/>
      <c r="DX537" s="28"/>
      <c r="DY537" s="28"/>
      <c r="DZ537" s="28"/>
      <c r="EA537" s="28"/>
      <c r="EB537" s="28"/>
      <c r="EC537" s="28"/>
      <c r="ED537" s="28"/>
      <c r="EE537" s="28"/>
      <c r="EF537" s="28"/>
      <c r="EG537" s="28"/>
      <c r="EH537" s="28"/>
      <c r="EI537" s="28"/>
      <c r="EJ537" s="28"/>
      <c r="EK537" s="28"/>
      <c r="EL537" s="28"/>
      <c r="EM537" s="28"/>
    </row>
    <row r="538" spans="1:143" s="44" customFormat="1">
      <c r="A538" s="136"/>
      <c r="B538" s="103"/>
      <c r="C538" s="103"/>
      <c r="D538" s="103"/>
      <c r="K538" s="48"/>
      <c r="L538" s="48"/>
      <c r="O538" s="45"/>
      <c r="P538" s="45"/>
      <c r="U538" s="41"/>
      <c r="V538" s="41"/>
      <c r="W538" s="54"/>
      <c r="X538" s="54"/>
      <c r="AH538" s="61"/>
      <c r="AL538" s="100"/>
      <c r="AM538" s="32"/>
      <c r="AN538" s="32"/>
      <c r="AO538" s="32"/>
      <c r="AP538" s="126"/>
      <c r="AQ538" s="104"/>
      <c r="AR538" s="32"/>
      <c r="AS538" s="32"/>
      <c r="AT538" s="28"/>
      <c r="AU538" s="104"/>
      <c r="AV538" s="104"/>
      <c r="AW538" s="104"/>
      <c r="AX538" s="104"/>
      <c r="AY538" s="32"/>
      <c r="AZ538" s="104"/>
      <c r="BA538" s="104"/>
      <c r="BB538" s="108"/>
      <c r="BC538" s="108"/>
      <c r="BD538" s="108"/>
      <c r="BE538" s="104"/>
      <c r="BF538" s="104"/>
      <c r="BG538" s="28"/>
      <c r="BH538" s="28"/>
      <c r="BI538" s="28"/>
      <c r="BJ538" s="28"/>
      <c r="BK538" s="28"/>
      <c r="BL538" s="28"/>
      <c r="BM538" s="28"/>
      <c r="BN538" s="28"/>
      <c r="BO538" s="28"/>
      <c r="BP538" s="28"/>
      <c r="BQ538" s="28"/>
      <c r="BR538" s="28"/>
      <c r="BS538" s="28"/>
      <c r="BT538" s="28"/>
      <c r="BU538" s="28"/>
      <c r="BV538" s="28"/>
      <c r="BW538" s="28"/>
      <c r="BX538" s="28"/>
      <c r="BY538" s="28"/>
      <c r="BZ538" s="28"/>
      <c r="CA538" s="28"/>
      <c r="CB538" s="28"/>
      <c r="CC538" s="28"/>
      <c r="CD538" s="28"/>
      <c r="CE538" s="28"/>
      <c r="CF538" s="28"/>
      <c r="CG538" s="28"/>
      <c r="CH538" s="28"/>
      <c r="CI538" s="28"/>
      <c r="CJ538" s="28"/>
      <c r="CK538" s="28"/>
      <c r="CL538" s="28"/>
      <c r="CM538" s="28"/>
      <c r="CN538" s="28"/>
      <c r="CO538" s="28"/>
      <c r="CP538" s="28"/>
      <c r="CQ538" s="28"/>
      <c r="CR538" s="28"/>
      <c r="CS538" s="28"/>
      <c r="CT538" s="28"/>
      <c r="CU538" s="28"/>
      <c r="CV538" s="28"/>
      <c r="CW538" s="28"/>
      <c r="CX538" s="28"/>
      <c r="CY538" s="28"/>
      <c r="CZ538" s="28"/>
      <c r="DA538" s="28"/>
      <c r="DB538" s="28"/>
      <c r="DC538" s="28"/>
      <c r="DD538" s="28"/>
      <c r="DE538" s="28"/>
      <c r="DF538" s="28"/>
      <c r="DG538" s="28"/>
      <c r="DH538" s="28"/>
      <c r="DI538" s="28"/>
      <c r="DJ538" s="28"/>
      <c r="DK538" s="28"/>
      <c r="DL538" s="28"/>
      <c r="DM538" s="28"/>
      <c r="DN538" s="28"/>
      <c r="DO538" s="28"/>
      <c r="DP538" s="28"/>
      <c r="DQ538" s="28"/>
      <c r="DR538" s="28"/>
      <c r="DS538" s="28"/>
      <c r="DT538" s="28"/>
      <c r="DU538" s="28"/>
      <c r="DV538" s="28"/>
      <c r="DW538" s="28"/>
      <c r="DX538" s="28"/>
      <c r="DY538" s="28"/>
      <c r="DZ538" s="28"/>
      <c r="EA538" s="28"/>
      <c r="EB538" s="28"/>
      <c r="EC538" s="28"/>
      <c r="ED538" s="28"/>
      <c r="EE538" s="28"/>
      <c r="EF538" s="28"/>
      <c r="EG538" s="28"/>
      <c r="EH538" s="28"/>
      <c r="EI538" s="28"/>
      <c r="EJ538" s="28"/>
      <c r="EK538" s="28"/>
      <c r="EL538" s="28"/>
      <c r="EM538" s="28"/>
    </row>
    <row r="539" spans="1:143" s="44" customFormat="1">
      <c r="A539" s="136"/>
      <c r="B539" s="103"/>
      <c r="C539" s="103"/>
      <c r="D539" s="103"/>
      <c r="K539" s="48"/>
      <c r="L539" s="48"/>
      <c r="O539" s="45"/>
      <c r="P539" s="45"/>
      <c r="U539" s="41"/>
      <c r="V539" s="41"/>
      <c r="W539" s="54"/>
      <c r="X539" s="54"/>
      <c r="AH539" s="61"/>
      <c r="AL539" s="100"/>
      <c r="AM539" s="32"/>
      <c r="AN539" s="32"/>
      <c r="AO539" s="32"/>
      <c r="AP539" s="126"/>
      <c r="AQ539" s="104"/>
      <c r="AR539" s="32"/>
      <c r="AS539" s="32"/>
      <c r="AT539" s="28"/>
      <c r="AU539" s="104"/>
      <c r="AV539" s="104"/>
      <c r="AW539" s="104"/>
      <c r="AX539" s="104"/>
      <c r="AY539" s="32"/>
      <c r="AZ539" s="104"/>
      <c r="BA539" s="104"/>
      <c r="BB539" s="108"/>
      <c r="BC539" s="108"/>
      <c r="BD539" s="108"/>
      <c r="BE539" s="104"/>
      <c r="BF539" s="104"/>
      <c r="BG539" s="28"/>
      <c r="BH539" s="28"/>
      <c r="BI539" s="28"/>
      <c r="BJ539" s="28"/>
      <c r="BK539" s="28"/>
      <c r="BL539" s="28"/>
      <c r="BM539" s="28"/>
      <c r="BN539" s="28"/>
      <c r="BO539" s="28"/>
      <c r="BP539" s="28"/>
      <c r="BQ539" s="28"/>
      <c r="BR539" s="28"/>
      <c r="BS539" s="28"/>
      <c r="BT539" s="28"/>
      <c r="BU539" s="28"/>
      <c r="BV539" s="28"/>
      <c r="BW539" s="28"/>
      <c r="BX539" s="28"/>
      <c r="BY539" s="28"/>
      <c r="BZ539" s="28"/>
      <c r="CA539" s="28"/>
      <c r="CB539" s="28"/>
      <c r="CC539" s="28"/>
      <c r="CD539" s="28"/>
      <c r="CE539" s="28"/>
      <c r="CF539" s="28"/>
      <c r="CG539" s="28"/>
      <c r="CH539" s="28"/>
      <c r="CI539" s="28"/>
      <c r="CJ539" s="28"/>
      <c r="CK539" s="28"/>
      <c r="CL539" s="28"/>
      <c r="CM539" s="28"/>
      <c r="CN539" s="28"/>
      <c r="CO539" s="28"/>
      <c r="CP539" s="28"/>
      <c r="CQ539" s="28"/>
      <c r="CR539" s="28"/>
      <c r="CS539" s="28"/>
      <c r="CT539" s="28"/>
      <c r="CU539" s="28"/>
      <c r="CV539" s="28"/>
      <c r="CW539" s="28"/>
      <c r="CX539" s="28"/>
      <c r="CY539" s="28"/>
      <c r="CZ539" s="28"/>
      <c r="DA539" s="28"/>
      <c r="DB539" s="28"/>
      <c r="DC539" s="28"/>
      <c r="DD539" s="28"/>
      <c r="DE539" s="28"/>
      <c r="DF539" s="28"/>
      <c r="DG539" s="28"/>
      <c r="DH539" s="28"/>
      <c r="DI539" s="28"/>
      <c r="DJ539" s="28"/>
      <c r="DK539" s="28"/>
      <c r="DL539" s="28"/>
      <c r="DM539" s="28"/>
      <c r="DN539" s="28"/>
      <c r="DO539" s="28"/>
      <c r="DP539" s="28"/>
      <c r="DQ539" s="28"/>
      <c r="DR539" s="28"/>
      <c r="DS539" s="28"/>
      <c r="DT539" s="28"/>
      <c r="DU539" s="28"/>
      <c r="DV539" s="28"/>
      <c r="DW539" s="28"/>
      <c r="DX539" s="28"/>
      <c r="DY539" s="28"/>
      <c r="DZ539" s="28"/>
      <c r="EA539" s="28"/>
      <c r="EB539" s="28"/>
      <c r="EC539" s="28"/>
      <c r="ED539" s="28"/>
      <c r="EE539" s="28"/>
      <c r="EF539" s="28"/>
      <c r="EG539" s="28"/>
      <c r="EH539" s="28"/>
      <c r="EI539" s="28"/>
      <c r="EJ539" s="28"/>
      <c r="EK539" s="28"/>
      <c r="EL539" s="28"/>
      <c r="EM539" s="28"/>
    </row>
    <row r="540" spans="1:143" s="44" customFormat="1">
      <c r="A540" s="136"/>
      <c r="B540" s="103"/>
      <c r="C540" s="103"/>
      <c r="D540" s="103"/>
      <c r="K540" s="48"/>
      <c r="L540" s="48"/>
      <c r="O540" s="45"/>
      <c r="P540" s="45"/>
      <c r="U540" s="41"/>
      <c r="V540" s="41"/>
      <c r="W540" s="54"/>
      <c r="X540" s="54"/>
      <c r="AH540" s="61"/>
      <c r="AL540" s="100"/>
      <c r="AM540" s="32"/>
      <c r="AN540" s="32"/>
      <c r="AO540" s="32"/>
      <c r="AP540" s="126"/>
      <c r="AQ540" s="104"/>
      <c r="AR540" s="32"/>
      <c r="AS540" s="32"/>
      <c r="AT540" s="28"/>
      <c r="AU540" s="104"/>
      <c r="AV540" s="104"/>
      <c r="AW540" s="104"/>
      <c r="AX540" s="104"/>
      <c r="AY540" s="32"/>
      <c r="AZ540" s="104"/>
      <c r="BA540" s="104"/>
      <c r="BB540" s="108"/>
      <c r="BC540" s="108"/>
      <c r="BD540" s="108"/>
      <c r="BE540" s="104"/>
      <c r="BF540" s="104"/>
      <c r="BG540" s="28"/>
      <c r="BH540" s="28"/>
      <c r="BI540" s="28"/>
      <c r="BJ540" s="28"/>
      <c r="BK540" s="28"/>
      <c r="BL540" s="28"/>
      <c r="BM540" s="28"/>
      <c r="BN540" s="28"/>
      <c r="BO540" s="28"/>
      <c r="BP540" s="28"/>
      <c r="BQ540" s="28"/>
      <c r="BR540" s="28"/>
      <c r="BS540" s="28"/>
      <c r="BT540" s="28"/>
      <c r="BU540" s="28"/>
      <c r="BV540" s="28"/>
      <c r="BW540" s="28"/>
      <c r="BX540" s="28"/>
      <c r="BY540" s="28"/>
      <c r="BZ540" s="28"/>
      <c r="CA540" s="28"/>
      <c r="CB540" s="28"/>
      <c r="CC540" s="28"/>
      <c r="CD540" s="28"/>
      <c r="CE540" s="28"/>
      <c r="CF540" s="28"/>
      <c r="CG540" s="28"/>
      <c r="CH540" s="28"/>
      <c r="CI540" s="28"/>
      <c r="CJ540" s="28"/>
      <c r="CK540" s="28"/>
      <c r="CL540" s="28"/>
      <c r="CM540" s="28"/>
      <c r="CN540" s="28"/>
      <c r="CO540" s="28"/>
      <c r="CP540" s="28"/>
      <c r="CQ540" s="28"/>
      <c r="CR540" s="28"/>
      <c r="CS540" s="28"/>
      <c r="CT540" s="28"/>
      <c r="CU540" s="28"/>
      <c r="CV540" s="28"/>
      <c r="CW540" s="28"/>
      <c r="CX540" s="28"/>
      <c r="CY540" s="28"/>
      <c r="CZ540" s="28"/>
      <c r="DA540" s="28"/>
      <c r="DB540" s="28"/>
      <c r="DC540" s="28"/>
      <c r="DD540" s="28"/>
      <c r="DE540" s="28"/>
      <c r="DF540" s="28"/>
      <c r="DG540" s="28"/>
      <c r="DH540" s="28"/>
      <c r="DI540" s="28"/>
      <c r="DJ540" s="28"/>
      <c r="DK540" s="28"/>
      <c r="DL540" s="28"/>
      <c r="DM540" s="28"/>
      <c r="DN540" s="28"/>
      <c r="DO540" s="28"/>
      <c r="DP540" s="28"/>
      <c r="DQ540" s="28"/>
      <c r="DR540" s="28"/>
      <c r="DS540" s="28"/>
      <c r="DT540" s="28"/>
      <c r="DU540" s="28"/>
      <c r="DV540" s="28"/>
      <c r="DW540" s="28"/>
      <c r="DX540" s="28"/>
      <c r="DY540" s="28"/>
      <c r="DZ540" s="28"/>
      <c r="EA540" s="28"/>
      <c r="EB540" s="28"/>
      <c r="EC540" s="28"/>
      <c r="ED540" s="28"/>
      <c r="EE540" s="28"/>
      <c r="EF540" s="28"/>
      <c r="EG540" s="28"/>
      <c r="EH540" s="28"/>
      <c r="EI540" s="28"/>
      <c r="EJ540" s="28"/>
      <c r="EK540" s="28"/>
      <c r="EL540" s="28"/>
      <c r="EM540" s="28"/>
    </row>
    <row r="541" spans="1:143" s="44" customFormat="1">
      <c r="A541" s="136"/>
      <c r="B541" s="103"/>
      <c r="C541" s="103"/>
      <c r="D541" s="103"/>
      <c r="K541" s="48"/>
      <c r="L541" s="48"/>
      <c r="O541" s="45"/>
      <c r="P541" s="45"/>
      <c r="U541" s="41"/>
      <c r="V541" s="41"/>
      <c r="W541" s="54"/>
      <c r="X541" s="54"/>
      <c r="AH541" s="61"/>
      <c r="AL541" s="100"/>
      <c r="AM541" s="32"/>
      <c r="AN541" s="32"/>
      <c r="AO541" s="32"/>
      <c r="AP541" s="126"/>
      <c r="AQ541" s="104"/>
      <c r="AR541" s="32"/>
      <c r="AS541" s="32"/>
      <c r="AT541" s="28"/>
      <c r="AU541" s="104"/>
      <c r="AV541" s="104"/>
      <c r="AW541" s="104"/>
      <c r="AX541" s="104"/>
      <c r="AY541" s="32"/>
      <c r="AZ541" s="104"/>
      <c r="BA541" s="104"/>
      <c r="BB541" s="108"/>
      <c r="BC541" s="108"/>
      <c r="BD541" s="108"/>
      <c r="BE541" s="104"/>
      <c r="BF541" s="104"/>
      <c r="BG541" s="28"/>
      <c r="BH541" s="28"/>
      <c r="BI541" s="28"/>
      <c r="BJ541" s="28"/>
      <c r="BK541" s="28"/>
      <c r="BL541" s="28"/>
      <c r="BM541" s="28"/>
      <c r="BN541" s="28"/>
      <c r="BO541" s="28"/>
      <c r="BP541" s="28"/>
      <c r="BQ541" s="28"/>
      <c r="BR541" s="28"/>
      <c r="BS541" s="28"/>
      <c r="BT541" s="28"/>
      <c r="BU541" s="28"/>
      <c r="BV541" s="28"/>
      <c r="BW541" s="28"/>
      <c r="BX541" s="28"/>
      <c r="BY541" s="28"/>
      <c r="BZ541" s="28"/>
      <c r="CA541" s="28"/>
      <c r="CB541" s="28"/>
      <c r="CC541" s="28"/>
      <c r="CD541" s="28"/>
      <c r="CE541" s="28"/>
      <c r="CF541" s="28"/>
      <c r="CG541" s="28"/>
      <c r="CH541" s="28"/>
      <c r="CI541" s="28"/>
      <c r="CJ541" s="28"/>
      <c r="CK541" s="28"/>
      <c r="CL541" s="28"/>
      <c r="CM541" s="28"/>
      <c r="CN541" s="28"/>
      <c r="CO541" s="28"/>
      <c r="CP541" s="28"/>
      <c r="CQ541" s="28"/>
      <c r="CR541" s="28"/>
      <c r="CS541" s="28"/>
      <c r="CT541" s="28"/>
      <c r="CU541" s="28"/>
      <c r="CV541" s="28"/>
      <c r="CW541" s="28"/>
      <c r="CX541" s="28"/>
      <c r="CY541" s="28"/>
      <c r="CZ541" s="28"/>
      <c r="DA541" s="28"/>
      <c r="DB541" s="28"/>
      <c r="DC541" s="28"/>
      <c r="DD541" s="28"/>
      <c r="DE541" s="28"/>
      <c r="DF541" s="28"/>
      <c r="DG541" s="28"/>
      <c r="DH541" s="28"/>
      <c r="DI541" s="28"/>
      <c r="DJ541" s="28"/>
      <c r="DK541" s="28"/>
      <c r="DL541" s="28"/>
      <c r="DM541" s="28"/>
      <c r="DN541" s="28"/>
      <c r="DO541" s="28"/>
      <c r="DP541" s="28"/>
      <c r="DQ541" s="28"/>
      <c r="DR541" s="28"/>
      <c r="DS541" s="28"/>
      <c r="DT541" s="28"/>
      <c r="DU541" s="28"/>
      <c r="DV541" s="28"/>
      <c r="DW541" s="28"/>
      <c r="DX541" s="28"/>
      <c r="DY541" s="28"/>
      <c r="DZ541" s="28"/>
      <c r="EA541" s="28"/>
      <c r="EB541" s="28"/>
      <c r="EC541" s="28"/>
      <c r="ED541" s="28"/>
      <c r="EE541" s="28"/>
      <c r="EF541" s="28"/>
      <c r="EG541" s="28"/>
      <c r="EH541" s="28"/>
      <c r="EI541" s="28"/>
      <c r="EJ541" s="28"/>
      <c r="EK541" s="28"/>
      <c r="EL541" s="28"/>
      <c r="EM541" s="28"/>
    </row>
    <row r="542" spans="1:143" s="44" customFormat="1">
      <c r="A542" s="136"/>
      <c r="B542" s="103"/>
      <c r="C542" s="103"/>
      <c r="D542" s="103"/>
      <c r="K542" s="48"/>
      <c r="L542" s="48"/>
      <c r="O542" s="45"/>
      <c r="P542" s="45"/>
      <c r="U542" s="41"/>
      <c r="V542" s="41"/>
      <c r="W542" s="54"/>
      <c r="X542" s="54"/>
      <c r="AH542" s="61"/>
      <c r="AL542" s="100"/>
      <c r="AM542" s="32"/>
      <c r="AN542" s="32"/>
      <c r="AO542" s="32"/>
      <c r="AP542" s="126"/>
      <c r="AQ542" s="104"/>
      <c r="AR542" s="32"/>
      <c r="AS542" s="32"/>
      <c r="AT542" s="28"/>
      <c r="AU542" s="104"/>
      <c r="AV542" s="104"/>
      <c r="AW542" s="104"/>
      <c r="AX542" s="104"/>
      <c r="AY542" s="32"/>
      <c r="AZ542" s="104"/>
      <c r="BA542" s="104"/>
      <c r="BB542" s="108"/>
      <c r="BC542" s="108"/>
      <c r="BD542" s="108"/>
      <c r="BE542" s="104"/>
      <c r="BF542" s="104"/>
      <c r="BG542" s="28"/>
      <c r="BH542" s="28"/>
      <c r="BI542" s="28"/>
      <c r="BJ542" s="28"/>
      <c r="BK542" s="28"/>
      <c r="BL542" s="28"/>
      <c r="BM542" s="28"/>
      <c r="BN542" s="28"/>
      <c r="BO542" s="28"/>
      <c r="BP542" s="28"/>
      <c r="BQ542" s="28"/>
      <c r="BR542" s="28"/>
      <c r="BS542" s="28"/>
      <c r="BT542" s="28"/>
      <c r="BU542" s="28"/>
      <c r="BV542" s="28"/>
      <c r="BW542" s="28"/>
      <c r="BX542" s="28"/>
      <c r="BY542" s="28"/>
      <c r="BZ542" s="28"/>
      <c r="CA542" s="28"/>
      <c r="CB542" s="28"/>
      <c r="CC542" s="28"/>
      <c r="CD542" s="28"/>
      <c r="CE542" s="28"/>
      <c r="CF542" s="28"/>
      <c r="CG542" s="28"/>
      <c r="CH542" s="28"/>
      <c r="CI542" s="28"/>
      <c r="CJ542" s="28"/>
      <c r="CK542" s="28"/>
      <c r="CL542" s="28"/>
      <c r="CM542" s="28"/>
      <c r="CN542" s="28"/>
      <c r="CO542" s="28"/>
      <c r="CP542" s="28"/>
      <c r="CQ542" s="28"/>
      <c r="CR542" s="28"/>
      <c r="CS542" s="28"/>
      <c r="CT542" s="28"/>
      <c r="CU542" s="28"/>
      <c r="CV542" s="28"/>
      <c r="CW542" s="28"/>
      <c r="CX542" s="28"/>
      <c r="CY542" s="28"/>
      <c r="CZ542" s="28"/>
      <c r="DA542" s="28"/>
      <c r="DB542" s="28"/>
      <c r="DC542" s="28"/>
      <c r="DD542" s="28"/>
      <c r="DE542" s="28"/>
      <c r="DF542" s="28"/>
      <c r="DG542" s="28"/>
      <c r="DH542" s="28"/>
      <c r="DI542" s="28"/>
      <c r="DJ542" s="28"/>
      <c r="DK542" s="28"/>
      <c r="DL542" s="28"/>
      <c r="DM542" s="28"/>
      <c r="DN542" s="28"/>
      <c r="DO542" s="28"/>
      <c r="DP542" s="28"/>
      <c r="DQ542" s="28"/>
      <c r="DR542" s="28"/>
      <c r="DS542" s="28"/>
      <c r="DT542" s="28"/>
      <c r="DU542" s="28"/>
      <c r="DV542" s="28"/>
      <c r="DW542" s="28"/>
      <c r="DX542" s="28"/>
      <c r="DY542" s="28"/>
      <c r="DZ542" s="28"/>
      <c r="EA542" s="28"/>
      <c r="EB542" s="28"/>
      <c r="EC542" s="28"/>
      <c r="ED542" s="28"/>
      <c r="EE542" s="28"/>
      <c r="EF542" s="28"/>
      <c r="EG542" s="28"/>
      <c r="EH542" s="28"/>
      <c r="EI542" s="28"/>
      <c r="EJ542" s="28"/>
      <c r="EK542" s="28"/>
      <c r="EL542" s="28"/>
      <c r="EM542" s="28"/>
    </row>
    <row r="543" spans="1:143" s="44" customFormat="1">
      <c r="A543" s="136"/>
      <c r="B543" s="103"/>
      <c r="C543" s="103"/>
      <c r="D543" s="103"/>
      <c r="K543" s="48"/>
      <c r="L543" s="48"/>
      <c r="O543" s="45"/>
      <c r="P543" s="45"/>
      <c r="U543" s="41"/>
      <c r="V543" s="41"/>
      <c r="W543" s="54"/>
      <c r="X543" s="54"/>
      <c r="AH543" s="61"/>
      <c r="AL543" s="100"/>
      <c r="AM543" s="32"/>
      <c r="AN543" s="32"/>
      <c r="AO543" s="32"/>
      <c r="AP543" s="126"/>
      <c r="AQ543" s="104"/>
      <c r="AR543" s="32"/>
      <c r="AS543" s="32"/>
      <c r="AT543" s="28"/>
      <c r="AU543" s="104"/>
      <c r="AV543" s="104"/>
      <c r="AW543" s="104"/>
      <c r="AX543" s="104"/>
      <c r="AY543" s="32"/>
      <c r="AZ543" s="104"/>
      <c r="BA543" s="104"/>
      <c r="BB543" s="108"/>
      <c r="BC543" s="108"/>
      <c r="BD543" s="108"/>
      <c r="BE543" s="104"/>
      <c r="BF543" s="104"/>
      <c r="BG543" s="28"/>
      <c r="BH543" s="28"/>
      <c r="BI543" s="28"/>
      <c r="BJ543" s="28"/>
      <c r="BK543" s="28"/>
      <c r="BL543" s="28"/>
      <c r="BM543" s="28"/>
      <c r="BN543" s="28"/>
      <c r="BO543" s="28"/>
      <c r="BP543" s="28"/>
      <c r="BQ543" s="28"/>
      <c r="BR543" s="28"/>
      <c r="BS543" s="28"/>
      <c r="BT543" s="28"/>
      <c r="BU543" s="28"/>
      <c r="BV543" s="28"/>
      <c r="BW543" s="28"/>
      <c r="BX543" s="28"/>
      <c r="BY543" s="28"/>
      <c r="BZ543" s="28"/>
      <c r="CA543" s="28"/>
      <c r="CB543" s="28"/>
      <c r="CC543" s="28"/>
      <c r="CD543" s="28"/>
      <c r="CE543" s="28"/>
      <c r="CF543" s="28"/>
      <c r="CG543" s="28"/>
      <c r="CH543" s="28"/>
      <c r="CI543" s="28"/>
      <c r="CJ543" s="28"/>
      <c r="CK543" s="28"/>
      <c r="CL543" s="28"/>
      <c r="CM543" s="28"/>
      <c r="CN543" s="28"/>
      <c r="CO543" s="28"/>
      <c r="CP543" s="28"/>
      <c r="CQ543" s="28"/>
      <c r="CR543" s="28"/>
      <c r="CS543" s="28"/>
      <c r="CT543" s="28"/>
      <c r="CU543" s="28"/>
      <c r="CV543" s="28"/>
      <c r="CW543" s="28"/>
      <c r="CX543" s="28"/>
      <c r="CY543" s="28"/>
      <c r="CZ543" s="28"/>
      <c r="DA543" s="28"/>
      <c r="DB543" s="28"/>
      <c r="DC543" s="28"/>
      <c r="DD543" s="28"/>
      <c r="DE543" s="28"/>
      <c r="DF543" s="28"/>
      <c r="DG543" s="28"/>
      <c r="DH543" s="28"/>
      <c r="DI543" s="28"/>
      <c r="DJ543" s="28"/>
      <c r="DK543" s="28"/>
      <c r="DL543" s="28"/>
      <c r="DM543" s="28"/>
      <c r="DN543" s="28"/>
      <c r="DO543" s="28"/>
      <c r="DP543" s="28"/>
      <c r="DQ543" s="28"/>
      <c r="DR543" s="28"/>
      <c r="DS543" s="28"/>
      <c r="DT543" s="28"/>
      <c r="DU543" s="28"/>
      <c r="DV543" s="28"/>
      <c r="DW543" s="28"/>
      <c r="DX543" s="28"/>
      <c r="DY543" s="28"/>
      <c r="DZ543" s="28"/>
      <c r="EA543" s="28"/>
      <c r="EB543" s="28"/>
      <c r="EC543" s="28"/>
      <c r="ED543" s="28"/>
      <c r="EE543" s="28"/>
      <c r="EF543" s="28"/>
      <c r="EG543" s="28"/>
      <c r="EH543" s="28"/>
      <c r="EI543" s="28"/>
      <c r="EJ543" s="28"/>
      <c r="EK543" s="28"/>
      <c r="EL543" s="28"/>
      <c r="EM543" s="28"/>
    </row>
    <row r="544" spans="1:143" s="44" customFormat="1">
      <c r="A544" s="136"/>
      <c r="B544" s="103"/>
      <c r="C544" s="103"/>
      <c r="D544" s="103"/>
      <c r="K544" s="48"/>
      <c r="L544" s="48"/>
      <c r="O544" s="45"/>
      <c r="P544" s="45"/>
      <c r="U544" s="41"/>
      <c r="V544" s="41"/>
      <c r="W544" s="54"/>
      <c r="X544" s="54"/>
      <c r="AH544" s="61"/>
      <c r="AL544" s="100"/>
      <c r="AM544" s="32"/>
      <c r="AN544" s="32"/>
      <c r="AO544" s="32"/>
      <c r="AP544" s="126"/>
      <c r="AQ544" s="104"/>
      <c r="AR544" s="32"/>
      <c r="AS544" s="32"/>
      <c r="AT544" s="28"/>
      <c r="AU544" s="104"/>
      <c r="AV544" s="104"/>
      <c r="AW544" s="104"/>
      <c r="AX544" s="104"/>
      <c r="AY544" s="32"/>
      <c r="AZ544" s="104"/>
      <c r="BA544" s="104"/>
      <c r="BB544" s="108"/>
      <c r="BC544" s="108"/>
      <c r="BD544" s="108"/>
      <c r="BE544" s="104"/>
      <c r="BF544" s="104"/>
      <c r="BG544" s="28"/>
      <c r="BH544" s="28"/>
      <c r="BI544" s="28"/>
      <c r="BJ544" s="28"/>
      <c r="BK544" s="28"/>
      <c r="BL544" s="28"/>
      <c r="BM544" s="28"/>
      <c r="BN544" s="28"/>
      <c r="BO544" s="28"/>
      <c r="BP544" s="28"/>
      <c r="BQ544" s="28"/>
      <c r="BR544" s="28"/>
      <c r="BS544" s="28"/>
      <c r="BT544" s="28"/>
      <c r="BU544" s="28"/>
      <c r="BV544" s="28"/>
      <c r="BW544" s="28"/>
      <c r="BX544" s="28"/>
      <c r="BY544" s="28"/>
      <c r="BZ544" s="28"/>
      <c r="CA544" s="28"/>
      <c r="CB544" s="28"/>
      <c r="CC544" s="28"/>
      <c r="CD544" s="28"/>
      <c r="CE544" s="28"/>
      <c r="CF544" s="28"/>
      <c r="CG544" s="28"/>
      <c r="CH544" s="28"/>
      <c r="CI544" s="28"/>
      <c r="CJ544" s="28"/>
      <c r="CK544" s="28"/>
      <c r="CL544" s="28"/>
      <c r="CM544" s="28"/>
      <c r="CN544" s="28"/>
      <c r="CO544" s="28"/>
      <c r="CP544" s="28"/>
      <c r="CQ544" s="28"/>
      <c r="CR544" s="28"/>
      <c r="CS544" s="28"/>
      <c r="CT544" s="28"/>
      <c r="CU544" s="28"/>
      <c r="CV544" s="28"/>
      <c r="CW544" s="28"/>
      <c r="CX544" s="28"/>
      <c r="CY544" s="28"/>
      <c r="CZ544" s="28"/>
      <c r="DA544" s="28"/>
      <c r="DB544" s="28"/>
      <c r="DC544" s="28"/>
      <c r="DD544" s="28"/>
      <c r="DE544" s="28"/>
      <c r="DF544" s="28"/>
      <c r="DG544" s="28"/>
      <c r="DH544" s="28"/>
      <c r="DI544" s="28"/>
      <c r="DJ544" s="28"/>
      <c r="DK544" s="28"/>
      <c r="DL544" s="28"/>
      <c r="DM544" s="28"/>
      <c r="DN544" s="28"/>
      <c r="DO544" s="28"/>
      <c r="DP544" s="28"/>
      <c r="DQ544" s="28"/>
      <c r="DR544" s="28"/>
      <c r="DS544" s="28"/>
      <c r="DT544" s="28"/>
      <c r="DU544" s="28"/>
      <c r="DV544" s="28"/>
      <c r="DW544" s="28"/>
      <c r="DX544" s="28"/>
      <c r="DY544" s="28"/>
      <c r="DZ544" s="28"/>
      <c r="EA544" s="28"/>
      <c r="EB544" s="28"/>
      <c r="EC544" s="28"/>
      <c r="ED544" s="28"/>
      <c r="EE544" s="28"/>
      <c r="EF544" s="28"/>
      <c r="EG544" s="28"/>
      <c r="EH544" s="28"/>
      <c r="EI544" s="28"/>
      <c r="EJ544" s="28"/>
      <c r="EK544" s="28"/>
      <c r="EL544" s="28"/>
      <c r="EM544" s="28"/>
    </row>
    <row r="545" spans="1:143" s="44" customFormat="1">
      <c r="A545" s="136"/>
      <c r="B545" s="103"/>
      <c r="C545" s="103"/>
      <c r="D545" s="103"/>
      <c r="K545" s="48"/>
      <c r="L545" s="48"/>
      <c r="O545" s="45"/>
      <c r="P545" s="45"/>
      <c r="U545" s="41"/>
      <c r="V545" s="41"/>
      <c r="W545" s="54"/>
      <c r="X545" s="54"/>
      <c r="AH545" s="61"/>
      <c r="AL545" s="100"/>
      <c r="AM545" s="32"/>
      <c r="AN545" s="32"/>
      <c r="AO545" s="32"/>
      <c r="AP545" s="126"/>
      <c r="AQ545" s="104"/>
      <c r="AR545" s="32"/>
      <c r="AS545" s="32"/>
      <c r="AT545" s="28"/>
      <c r="AU545" s="104"/>
      <c r="AV545" s="104"/>
      <c r="AW545" s="104"/>
      <c r="AX545" s="104"/>
      <c r="AY545" s="32"/>
      <c r="AZ545" s="104"/>
      <c r="BA545" s="104"/>
      <c r="BB545" s="108"/>
      <c r="BC545" s="108"/>
      <c r="BD545" s="108"/>
      <c r="BE545" s="104"/>
      <c r="BF545" s="104"/>
      <c r="BG545" s="28"/>
      <c r="BH545" s="28"/>
      <c r="BI545" s="28"/>
      <c r="BJ545" s="28"/>
      <c r="BK545" s="28"/>
      <c r="BL545" s="28"/>
      <c r="BM545" s="28"/>
      <c r="BN545" s="28"/>
      <c r="BO545" s="28"/>
      <c r="BP545" s="28"/>
      <c r="BQ545" s="28"/>
      <c r="BR545" s="28"/>
      <c r="BS545" s="28"/>
      <c r="BT545" s="28"/>
      <c r="BU545" s="28"/>
      <c r="BV545" s="28"/>
      <c r="BW545" s="28"/>
      <c r="BX545" s="28"/>
      <c r="BY545" s="28"/>
      <c r="BZ545" s="28"/>
      <c r="CA545" s="28"/>
      <c r="CB545" s="28"/>
      <c r="CC545" s="28"/>
      <c r="CD545" s="28"/>
      <c r="CE545" s="28"/>
      <c r="CF545" s="28"/>
      <c r="CG545" s="28"/>
      <c r="CH545" s="28"/>
      <c r="CI545" s="28"/>
      <c r="CJ545" s="28"/>
      <c r="CK545" s="28"/>
      <c r="CL545" s="28"/>
      <c r="CM545" s="28"/>
      <c r="CN545" s="28"/>
      <c r="CO545" s="28"/>
      <c r="CP545" s="28"/>
      <c r="CQ545" s="28"/>
      <c r="CR545" s="28"/>
      <c r="CS545" s="28"/>
      <c r="CT545" s="28"/>
      <c r="CU545" s="28"/>
      <c r="CV545" s="28"/>
      <c r="CW545" s="28"/>
      <c r="CX545" s="28"/>
      <c r="CY545" s="28"/>
      <c r="CZ545" s="28"/>
      <c r="DA545" s="28"/>
      <c r="DB545" s="28"/>
      <c r="DC545" s="28"/>
      <c r="DD545" s="28"/>
      <c r="DE545" s="28"/>
      <c r="DF545" s="28"/>
      <c r="DG545" s="28"/>
      <c r="DH545" s="28"/>
      <c r="DI545" s="28"/>
      <c r="DJ545" s="28"/>
      <c r="DK545" s="28"/>
      <c r="DL545" s="28"/>
      <c r="DM545" s="28"/>
      <c r="DN545" s="28"/>
      <c r="DO545" s="28"/>
      <c r="DP545" s="28"/>
      <c r="DQ545" s="28"/>
      <c r="DR545" s="28"/>
      <c r="DS545" s="28"/>
      <c r="DT545" s="28"/>
      <c r="DU545" s="28"/>
      <c r="DV545" s="28"/>
      <c r="DW545" s="28"/>
      <c r="DX545" s="28"/>
      <c r="DY545" s="28"/>
      <c r="DZ545" s="28"/>
      <c r="EA545" s="28"/>
      <c r="EB545" s="28"/>
      <c r="EC545" s="28"/>
      <c r="ED545" s="28"/>
      <c r="EE545" s="28"/>
      <c r="EF545" s="28"/>
      <c r="EG545" s="28"/>
      <c r="EH545" s="28"/>
      <c r="EI545" s="28"/>
      <c r="EJ545" s="28"/>
      <c r="EK545" s="28"/>
      <c r="EL545" s="28"/>
      <c r="EM545" s="28"/>
    </row>
    <row r="546" spans="1:143" s="44" customFormat="1">
      <c r="A546" s="136"/>
      <c r="B546" s="103"/>
      <c r="C546" s="103"/>
      <c r="D546" s="103"/>
      <c r="K546" s="48"/>
      <c r="L546" s="48"/>
      <c r="O546" s="45"/>
      <c r="P546" s="45"/>
      <c r="U546" s="41"/>
      <c r="V546" s="41"/>
      <c r="W546" s="54"/>
      <c r="X546" s="54"/>
      <c r="AH546" s="61"/>
      <c r="AL546" s="100"/>
      <c r="AM546" s="32"/>
      <c r="AN546" s="32"/>
      <c r="AO546" s="32"/>
      <c r="AP546" s="126"/>
      <c r="AQ546" s="104"/>
      <c r="AR546" s="32"/>
      <c r="AS546" s="32"/>
      <c r="AT546" s="28"/>
      <c r="AU546" s="104"/>
      <c r="AV546" s="104"/>
      <c r="AW546" s="104"/>
      <c r="AX546" s="104"/>
      <c r="AY546" s="32"/>
      <c r="AZ546" s="104"/>
      <c r="BA546" s="104"/>
      <c r="BB546" s="108"/>
      <c r="BC546" s="108"/>
      <c r="BD546" s="108"/>
      <c r="BE546" s="104"/>
      <c r="BF546" s="104"/>
      <c r="BG546" s="28"/>
      <c r="BH546" s="28"/>
      <c r="BI546" s="28"/>
      <c r="BJ546" s="28"/>
      <c r="BK546" s="28"/>
      <c r="BL546" s="28"/>
      <c r="BM546" s="28"/>
      <c r="BN546" s="28"/>
      <c r="BO546" s="28"/>
      <c r="BP546" s="28"/>
      <c r="BQ546" s="28"/>
      <c r="BR546" s="28"/>
      <c r="BS546" s="28"/>
      <c r="BT546" s="28"/>
      <c r="BU546" s="28"/>
      <c r="BV546" s="28"/>
      <c r="BW546" s="28"/>
      <c r="BX546" s="28"/>
      <c r="BY546" s="28"/>
      <c r="BZ546" s="28"/>
      <c r="CA546" s="28"/>
      <c r="CB546" s="28"/>
      <c r="CC546" s="28"/>
      <c r="CD546" s="28"/>
      <c r="CE546" s="28"/>
      <c r="CF546" s="28"/>
      <c r="CG546" s="28"/>
      <c r="CH546" s="28"/>
      <c r="CI546" s="28"/>
      <c r="CJ546" s="28"/>
      <c r="CK546" s="28"/>
      <c r="CL546" s="28"/>
      <c r="CM546" s="28"/>
      <c r="CN546" s="28"/>
      <c r="CO546" s="28"/>
      <c r="CP546" s="28"/>
      <c r="CQ546" s="28"/>
      <c r="CR546" s="28"/>
      <c r="CS546" s="28"/>
      <c r="CT546" s="28"/>
      <c r="CU546" s="28"/>
      <c r="CV546" s="28"/>
      <c r="CW546" s="28"/>
      <c r="CX546" s="28"/>
      <c r="CY546" s="28"/>
      <c r="CZ546" s="28"/>
      <c r="DA546" s="28"/>
      <c r="DB546" s="28"/>
      <c r="DC546" s="28"/>
      <c r="DD546" s="28"/>
      <c r="DE546" s="28"/>
      <c r="DF546" s="28"/>
      <c r="DG546" s="28"/>
      <c r="DH546" s="28"/>
      <c r="DI546" s="28"/>
      <c r="DJ546" s="28"/>
      <c r="DK546" s="28"/>
      <c r="DL546" s="28"/>
      <c r="DM546" s="28"/>
      <c r="DN546" s="28"/>
      <c r="DO546" s="28"/>
      <c r="DP546" s="28"/>
      <c r="DQ546" s="28"/>
      <c r="DR546" s="28"/>
      <c r="DS546" s="28"/>
      <c r="DT546" s="28"/>
      <c r="DU546" s="28"/>
      <c r="DV546" s="28"/>
      <c r="DW546" s="28"/>
      <c r="DX546" s="28"/>
      <c r="DY546" s="28"/>
      <c r="DZ546" s="28"/>
      <c r="EA546" s="28"/>
      <c r="EB546" s="28"/>
      <c r="EC546" s="28"/>
      <c r="ED546" s="28"/>
      <c r="EE546" s="28"/>
      <c r="EF546" s="28"/>
      <c r="EG546" s="28"/>
      <c r="EH546" s="28"/>
      <c r="EI546" s="28"/>
      <c r="EJ546" s="28"/>
      <c r="EK546" s="28"/>
      <c r="EL546" s="28"/>
      <c r="EM546" s="28"/>
    </row>
    <row r="547" spans="1:143" s="44" customFormat="1">
      <c r="A547" s="136"/>
      <c r="B547" s="103"/>
      <c r="C547" s="103"/>
      <c r="D547" s="103"/>
      <c r="K547" s="48"/>
      <c r="L547" s="48"/>
      <c r="O547" s="45"/>
      <c r="P547" s="45"/>
      <c r="U547" s="41"/>
      <c r="V547" s="41"/>
      <c r="W547" s="54"/>
      <c r="X547" s="54"/>
      <c r="AH547" s="61"/>
      <c r="AL547" s="100"/>
      <c r="AM547" s="32"/>
      <c r="AN547" s="32"/>
      <c r="AO547" s="32"/>
      <c r="AP547" s="126"/>
      <c r="AQ547" s="104"/>
      <c r="AR547" s="32"/>
      <c r="AS547" s="32"/>
      <c r="AT547" s="28"/>
      <c r="AU547" s="104"/>
      <c r="AV547" s="104"/>
      <c r="AW547" s="104"/>
      <c r="AX547" s="104"/>
      <c r="AY547" s="32"/>
      <c r="AZ547" s="104"/>
      <c r="BA547" s="104"/>
      <c r="BB547" s="108"/>
      <c r="BC547" s="108"/>
      <c r="BD547" s="108"/>
      <c r="BE547" s="104"/>
      <c r="BF547" s="104"/>
      <c r="BG547" s="28"/>
      <c r="BH547" s="28"/>
      <c r="BI547" s="28"/>
      <c r="BJ547" s="28"/>
      <c r="BK547" s="28"/>
      <c r="BL547" s="28"/>
      <c r="BM547" s="28"/>
      <c r="BN547" s="28"/>
      <c r="BO547" s="28"/>
      <c r="BP547" s="28"/>
      <c r="BQ547" s="28"/>
      <c r="BR547" s="28"/>
      <c r="BS547" s="28"/>
      <c r="BT547" s="28"/>
      <c r="BU547" s="28"/>
      <c r="BV547" s="28"/>
      <c r="BW547" s="28"/>
      <c r="BX547" s="28"/>
      <c r="BY547" s="28"/>
      <c r="BZ547" s="28"/>
      <c r="CA547" s="28"/>
      <c r="CB547" s="28"/>
      <c r="CC547" s="28"/>
      <c r="CD547" s="28"/>
      <c r="CE547" s="28"/>
      <c r="CF547" s="28"/>
      <c r="CG547" s="28"/>
      <c r="CH547" s="28"/>
      <c r="CI547" s="28"/>
      <c r="CJ547" s="28"/>
      <c r="CK547" s="28"/>
      <c r="CL547" s="28"/>
      <c r="CM547" s="28"/>
      <c r="CN547" s="28"/>
      <c r="CO547" s="28"/>
      <c r="CP547" s="28"/>
      <c r="CQ547" s="28"/>
      <c r="CR547" s="28"/>
      <c r="CS547" s="28"/>
      <c r="CT547" s="28"/>
      <c r="CU547" s="28"/>
      <c r="CV547" s="28"/>
      <c r="CW547" s="28"/>
      <c r="CX547" s="28"/>
      <c r="CY547" s="28"/>
      <c r="CZ547" s="28"/>
      <c r="DA547" s="28"/>
      <c r="DB547" s="28"/>
      <c r="DC547" s="28"/>
      <c r="DD547" s="28"/>
      <c r="DE547" s="28"/>
      <c r="DF547" s="28"/>
      <c r="DG547" s="28"/>
      <c r="DH547" s="28"/>
      <c r="DI547" s="28"/>
      <c r="DJ547" s="28"/>
      <c r="DK547" s="28"/>
      <c r="DL547" s="28"/>
      <c r="DM547" s="28"/>
      <c r="DN547" s="28"/>
      <c r="DO547" s="28"/>
      <c r="DP547" s="28"/>
      <c r="DQ547" s="28"/>
      <c r="DR547" s="28"/>
      <c r="DS547" s="28"/>
      <c r="DT547" s="28"/>
      <c r="DU547" s="28"/>
      <c r="DV547" s="28"/>
      <c r="DW547" s="28"/>
      <c r="DX547" s="28"/>
      <c r="DY547" s="28"/>
      <c r="DZ547" s="28"/>
      <c r="EA547" s="28"/>
      <c r="EB547" s="28"/>
      <c r="EC547" s="28"/>
      <c r="ED547" s="28"/>
      <c r="EE547" s="28"/>
      <c r="EF547" s="28"/>
      <c r="EG547" s="28"/>
      <c r="EH547" s="28"/>
      <c r="EI547" s="28"/>
      <c r="EJ547" s="28"/>
      <c r="EK547" s="28"/>
      <c r="EL547" s="28"/>
      <c r="EM547" s="28"/>
    </row>
    <row r="548" spans="1:143" s="44" customFormat="1">
      <c r="A548" s="136"/>
      <c r="B548" s="103"/>
      <c r="C548" s="103"/>
      <c r="D548" s="103"/>
      <c r="K548" s="48"/>
      <c r="L548" s="48"/>
      <c r="O548" s="45"/>
      <c r="P548" s="45"/>
      <c r="U548" s="41"/>
      <c r="V548" s="41"/>
      <c r="W548" s="54"/>
      <c r="X548" s="54"/>
      <c r="AH548" s="61"/>
      <c r="AL548" s="100"/>
      <c r="AM548" s="32"/>
      <c r="AN548" s="32"/>
      <c r="AO548" s="32"/>
      <c r="AP548" s="126"/>
      <c r="AQ548" s="104"/>
      <c r="AR548" s="32"/>
      <c r="AS548" s="32"/>
      <c r="AT548" s="28"/>
      <c r="AU548" s="104"/>
      <c r="AV548" s="104"/>
      <c r="AW548" s="104"/>
      <c r="AX548" s="104"/>
      <c r="AY548" s="32"/>
      <c r="AZ548" s="104"/>
      <c r="BA548" s="104"/>
      <c r="BB548" s="108"/>
      <c r="BC548" s="108"/>
      <c r="BD548" s="108"/>
      <c r="BE548" s="104"/>
      <c r="BF548" s="104"/>
      <c r="BG548" s="28"/>
      <c r="BH548" s="28"/>
      <c r="BI548" s="28"/>
      <c r="BJ548" s="28"/>
      <c r="BK548" s="28"/>
      <c r="BL548" s="28"/>
      <c r="BM548" s="28"/>
      <c r="BN548" s="28"/>
      <c r="BO548" s="28"/>
      <c r="BP548" s="28"/>
      <c r="BQ548" s="28"/>
      <c r="BR548" s="28"/>
      <c r="BS548" s="28"/>
      <c r="BT548" s="28"/>
      <c r="BU548" s="28"/>
      <c r="BV548" s="28"/>
      <c r="BW548" s="28"/>
      <c r="BX548" s="28"/>
      <c r="BY548" s="28"/>
      <c r="BZ548" s="28"/>
      <c r="CA548" s="28"/>
      <c r="CB548" s="28"/>
      <c r="CC548" s="28"/>
      <c r="CD548" s="28"/>
      <c r="CE548" s="28"/>
      <c r="CF548" s="28"/>
      <c r="CG548" s="28"/>
      <c r="CH548" s="28"/>
      <c r="CI548" s="28"/>
      <c r="CJ548" s="28"/>
      <c r="CK548" s="28"/>
      <c r="CL548" s="28"/>
      <c r="CM548" s="28"/>
      <c r="CN548" s="28"/>
      <c r="CO548" s="28"/>
      <c r="CP548" s="28"/>
      <c r="CQ548" s="28"/>
      <c r="CR548" s="28"/>
      <c r="CS548" s="28"/>
      <c r="CT548" s="28"/>
      <c r="CU548" s="28"/>
      <c r="CV548" s="28"/>
      <c r="CW548" s="28"/>
      <c r="CX548" s="28"/>
      <c r="CY548" s="28"/>
      <c r="CZ548" s="28"/>
      <c r="DA548" s="28"/>
      <c r="DB548" s="28"/>
      <c r="DC548" s="28"/>
      <c r="DD548" s="28"/>
      <c r="DE548" s="28"/>
      <c r="DF548" s="28"/>
      <c r="DG548" s="28"/>
      <c r="DH548" s="28"/>
      <c r="DI548" s="28"/>
      <c r="DJ548" s="28"/>
      <c r="DK548" s="28"/>
      <c r="DL548" s="28"/>
      <c r="DM548" s="28"/>
      <c r="DN548" s="28"/>
      <c r="DO548" s="28"/>
      <c r="DP548" s="28"/>
      <c r="DQ548" s="28"/>
      <c r="DR548" s="28"/>
      <c r="DS548" s="28"/>
      <c r="DT548" s="28"/>
      <c r="DU548" s="28"/>
      <c r="DV548" s="28"/>
      <c r="DW548" s="28"/>
      <c r="DX548" s="28"/>
      <c r="DY548" s="28"/>
      <c r="DZ548" s="28"/>
      <c r="EA548" s="28"/>
      <c r="EB548" s="28"/>
      <c r="EC548" s="28"/>
      <c r="ED548" s="28"/>
      <c r="EE548" s="28"/>
      <c r="EF548" s="28"/>
      <c r="EG548" s="28"/>
      <c r="EH548" s="28"/>
      <c r="EI548" s="28"/>
      <c r="EJ548" s="28"/>
      <c r="EK548" s="28"/>
      <c r="EL548" s="28"/>
      <c r="EM548" s="28"/>
    </row>
    <row r="549" spans="1:143" s="44" customFormat="1">
      <c r="A549" s="136"/>
      <c r="B549" s="103"/>
      <c r="C549" s="103"/>
      <c r="D549" s="103"/>
      <c r="K549" s="48"/>
      <c r="L549" s="48"/>
      <c r="O549" s="45"/>
      <c r="P549" s="45"/>
      <c r="U549" s="41"/>
      <c r="V549" s="41"/>
      <c r="W549" s="54"/>
      <c r="X549" s="54"/>
      <c r="AH549" s="61"/>
      <c r="AL549" s="100"/>
      <c r="AM549" s="32"/>
      <c r="AN549" s="32"/>
      <c r="AO549" s="32"/>
      <c r="AP549" s="126"/>
      <c r="AQ549" s="104"/>
      <c r="AR549" s="32"/>
      <c r="AS549" s="32"/>
      <c r="AT549" s="28"/>
      <c r="AU549" s="104"/>
      <c r="AV549" s="104"/>
      <c r="AW549" s="104"/>
      <c r="AX549" s="104"/>
      <c r="AY549" s="32"/>
      <c r="AZ549" s="104"/>
      <c r="BA549" s="104"/>
      <c r="BB549" s="108"/>
      <c r="BC549" s="108"/>
      <c r="BD549" s="108"/>
      <c r="BE549" s="104"/>
      <c r="BF549" s="104"/>
      <c r="BG549" s="28"/>
      <c r="BH549" s="28"/>
      <c r="BI549" s="28"/>
      <c r="BJ549" s="28"/>
      <c r="BK549" s="28"/>
      <c r="BL549" s="28"/>
      <c r="BM549" s="28"/>
      <c r="BN549" s="28"/>
      <c r="BO549" s="28"/>
      <c r="BP549" s="28"/>
      <c r="BQ549" s="28"/>
      <c r="BR549" s="28"/>
      <c r="BS549" s="28"/>
      <c r="BT549" s="28"/>
      <c r="BU549" s="28"/>
      <c r="BV549" s="28"/>
      <c r="BW549" s="28"/>
      <c r="BX549" s="28"/>
      <c r="BY549" s="28"/>
      <c r="BZ549" s="28"/>
      <c r="CA549" s="28"/>
      <c r="CB549" s="28"/>
      <c r="CC549" s="28"/>
      <c r="CD549" s="28"/>
      <c r="CE549" s="28"/>
      <c r="CF549" s="28"/>
      <c r="CG549" s="28"/>
      <c r="CH549" s="28"/>
      <c r="CI549" s="28"/>
      <c r="CJ549" s="28"/>
      <c r="CK549" s="28"/>
      <c r="CL549" s="28"/>
      <c r="CM549" s="28"/>
      <c r="CN549" s="28"/>
      <c r="CO549" s="28"/>
      <c r="CP549" s="28"/>
      <c r="CQ549" s="28"/>
      <c r="CR549" s="28"/>
      <c r="CS549" s="28"/>
      <c r="CT549" s="28"/>
      <c r="CU549" s="28"/>
      <c r="CV549" s="28"/>
      <c r="CW549" s="28"/>
      <c r="CX549" s="28"/>
      <c r="CY549" s="28"/>
      <c r="CZ549" s="28"/>
      <c r="DA549" s="28"/>
      <c r="DB549" s="28"/>
      <c r="DC549" s="28"/>
      <c r="DD549" s="28"/>
      <c r="DE549" s="28"/>
      <c r="DF549" s="28"/>
      <c r="DG549" s="28"/>
      <c r="DH549" s="28"/>
      <c r="DI549" s="28"/>
      <c r="DJ549" s="28"/>
      <c r="DK549" s="28"/>
      <c r="DL549" s="28"/>
      <c r="DM549" s="28"/>
      <c r="DN549" s="28"/>
      <c r="DO549" s="28"/>
      <c r="DP549" s="28"/>
      <c r="DQ549" s="28"/>
      <c r="DR549" s="28"/>
      <c r="DS549" s="28"/>
      <c r="DT549" s="28"/>
      <c r="DU549" s="28"/>
      <c r="DV549" s="28"/>
      <c r="DW549" s="28"/>
      <c r="DX549" s="28"/>
      <c r="DY549" s="28"/>
      <c r="DZ549" s="28"/>
      <c r="EA549" s="28"/>
      <c r="EB549" s="28"/>
      <c r="EC549" s="28"/>
      <c r="ED549" s="28"/>
      <c r="EE549" s="28"/>
      <c r="EF549" s="28"/>
      <c r="EG549" s="28"/>
      <c r="EH549" s="28"/>
      <c r="EI549" s="28"/>
      <c r="EJ549" s="28"/>
      <c r="EK549" s="28"/>
      <c r="EL549" s="28"/>
      <c r="EM549" s="28"/>
    </row>
    <row r="550" spans="1:143" s="44" customFormat="1">
      <c r="A550" s="136"/>
      <c r="B550" s="103"/>
      <c r="C550" s="103"/>
      <c r="D550" s="103"/>
      <c r="K550" s="48"/>
      <c r="L550" s="48"/>
      <c r="O550" s="45"/>
      <c r="P550" s="45"/>
      <c r="U550" s="41"/>
      <c r="V550" s="41"/>
      <c r="W550" s="54"/>
      <c r="X550" s="54"/>
      <c r="AH550" s="61"/>
      <c r="AL550" s="100"/>
      <c r="AM550" s="32"/>
      <c r="AN550" s="32"/>
      <c r="AO550" s="32"/>
      <c r="AP550" s="126"/>
      <c r="AQ550" s="104"/>
      <c r="AR550" s="32"/>
      <c r="AS550" s="32"/>
      <c r="AT550" s="28"/>
      <c r="AU550" s="104"/>
      <c r="AV550" s="104"/>
      <c r="AW550" s="104"/>
      <c r="AX550" s="104"/>
      <c r="AY550" s="32"/>
      <c r="AZ550" s="104"/>
      <c r="BA550" s="104"/>
      <c r="BB550" s="108"/>
      <c r="BC550" s="108"/>
      <c r="BD550" s="108"/>
      <c r="BE550" s="104"/>
      <c r="BF550" s="104"/>
      <c r="BG550" s="28"/>
      <c r="BH550" s="28"/>
      <c r="BI550" s="28"/>
      <c r="BJ550" s="28"/>
      <c r="BK550" s="28"/>
      <c r="BL550" s="28"/>
      <c r="BM550" s="28"/>
      <c r="BN550" s="28"/>
      <c r="BO550" s="28"/>
      <c r="BP550" s="28"/>
      <c r="BQ550" s="28"/>
      <c r="BR550" s="28"/>
      <c r="BS550" s="28"/>
      <c r="BT550" s="28"/>
      <c r="BU550" s="28"/>
      <c r="BV550" s="28"/>
      <c r="BW550" s="28"/>
      <c r="BX550" s="28"/>
      <c r="BY550" s="28"/>
      <c r="BZ550" s="28"/>
      <c r="CA550" s="28"/>
      <c r="CB550" s="28"/>
      <c r="CC550" s="28"/>
      <c r="CD550" s="28"/>
      <c r="CE550" s="28"/>
      <c r="CF550" s="28"/>
      <c r="CG550" s="28"/>
      <c r="CH550" s="28"/>
      <c r="CI550" s="28"/>
      <c r="CJ550" s="28"/>
      <c r="CK550" s="28"/>
      <c r="CL550" s="28"/>
      <c r="CM550" s="28"/>
      <c r="CN550" s="28"/>
      <c r="CO550" s="28"/>
      <c r="CP550" s="28"/>
      <c r="CQ550" s="28"/>
      <c r="CR550" s="28"/>
      <c r="CS550" s="28"/>
      <c r="CT550" s="28"/>
      <c r="CU550" s="28"/>
      <c r="CV550" s="28"/>
      <c r="CW550" s="28"/>
      <c r="CX550" s="28"/>
      <c r="CY550" s="28"/>
      <c r="CZ550" s="28"/>
      <c r="DA550" s="28"/>
      <c r="DB550" s="28"/>
      <c r="DC550" s="28"/>
      <c r="DD550" s="28"/>
      <c r="DE550" s="28"/>
      <c r="DF550" s="28"/>
      <c r="DG550" s="28"/>
      <c r="DH550" s="28"/>
      <c r="DI550" s="28"/>
      <c r="DJ550" s="28"/>
      <c r="DK550" s="28"/>
      <c r="DL550" s="28"/>
      <c r="DM550" s="28"/>
      <c r="DN550" s="28"/>
      <c r="DO550" s="28"/>
      <c r="DP550" s="28"/>
      <c r="DQ550" s="28"/>
      <c r="DR550" s="28"/>
      <c r="DS550" s="28"/>
      <c r="DT550" s="28"/>
      <c r="DU550" s="28"/>
      <c r="DV550" s="28"/>
      <c r="DW550" s="28"/>
      <c r="DX550" s="28"/>
      <c r="DY550" s="28"/>
      <c r="DZ550" s="28"/>
      <c r="EA550" s="28"/>
      <c r="EB550" s="28"/>
      <c r="EC550" s="28"/>
      <c r="ED550" s="28"/>
      <c r="EE550" s="28"/>
      <c r="EF550" s="28"/>
      <c r="EG550" s="28"/>
      <c r="EH550" s="28"/>
      <c r="EI550" s="28"/>
      <c r="EJ550" s="28"/>
      <c r="EK550" s="28"/>
      <c r="EL550" s="28"/>
      <c r="EM550" s="28"/>
    </row>
    <row r="551" spans="1:143" s="44" customFormat="1">
      <c r="A551" s="136"/>
      <c r="B551" s="103"/>
      <c r="C551" s="103"/>
      <c r="D551" s="103"/>
      <c r="K551" s="48"/>
      <c r="L551" s="48"/>
      <c r="O551" s="45"/>
      <c r="P551" s="45"/>
      <c r="U551" s="41"/>
      <c r="V551" s="41"/>
      <c r="W551" s="54"/>
      <c r="X551" s="54"/>
      <c r="AH551" s="61"/>
      <c r="AL551" s="100"/>
      <c r="AM551" s="32"/>
      <c r="AN551" s="32"/>
      <c r="AO551" s="32"/>
      <c r="AP551" s="126"/>
      <c r="AQ551" s="104"/>
      <c r="AR551" s="32"/>
      <c r="AS551" s="32"/>
      <c r="AT551" s="28"/>
      <c r="AU551" s="104"/>
      <c r="AV551" s="104"/>
      <c r="AW551" s="104"/>
      <c r="AX551" s="104"/>
      <c r="AY551" s="32"/>
      <c r="AZ551" s="104"/>
      <c r="BA551" s="104"/>
      <c r="BB551" s="108"/>
      <c r="BC551" s="108"/>
      <c r="BD551" s="108"/>
      <c r="BE551" s="104"/>
      <c r="BF551" s="104"/>
      <c r="BG551" s="28"/>
      <c r="BH551" s="28"/>
      <c r="BI551" s="28"/>
      <c r="BJ551" s="28"/>
      <c r="BK551" s="28"/>
      <c r="BL551" s="28"/>
      <c r="BM551" s="28"/>
      <c r="BN551" s="28"/>
      <c r="BO551" s="28"/>
      <c r="BP551" s="28"/>
      <c r="BQ551" s="28"/>
      <c r="BR551" s="28"/>
      <c r="BS551" s="28"/>
      <c r="BT551" s="28"/>
      <c r="BU551" s="28"/>
      <c r="BV551" s="28"/>
      <c r="BW551" s="28"/>
      <c r="BX551" s="28"/>
      <c r="BY551" s="28"/>
      <c r="BZ551" s="28"/>
      <c r="CA551" s="28"/>
      <c r="CB551" s="28"/>
      <c r="CC551" s="28"/>
      <c r="CD551" s="28"/>
      <c r="CE551" s="28"/>
      <c r="CF551" s="28"/>
      <c r="CG551" s="28"/>
      <c r="CH551" s="28"/>
      <c r="CI551" s="28"/>
      <c r="CJ551" s="28"/>
      <c r="CK551" s="28"/>
      <c r="CL551" s="28"/>
      <c r="CM551" s="28"/>
      <c r="CN551" s="28"/>
      <c r="CO551" s="28"/>
      <c r="CP551" s="28"/>
      <c r="CQ551" s="28"/>
      <c r="CR551" s="28"/>
      <c r="CS551" s="28"/>
      <c r="CT551" s="28"/>
      <c r="CU551" s="28"/>
      <c r="CV551" s="28"/>
      <c r="CW551" s="28"/>
      <c r="CX551" s="28"/>
      <c r="CY551" s="28"/>
      <c r="CZ551" s="28"/>
      <c r="DA551" s="28"/>
      <c r="DB551" s="28"/>
      <c r="DC551" s="28"/>
      <c r="DD551" s="28"/>
      <c r="DE551" s="28"/>
      <c r="DF551" s="28"/>
      <c r="DG551" s="28"/>
      <c r="DH551" s="28"/>
      <c r="DI551" s="28"/>
      <c r="DJ551" s="28"/>
      <c r="DK551" s="28"/>
      <c r="DL551" s="28"/>
      <c r="DM551" s="28"/>
      <c r="DN551" s="28"/>
      <c r="DO551" s="28"/>
      <c r="DP551" s="28"/>
      <c r="DQ551" s="28"/>
      <c r="DR551" s="28"/>
      <c r="DS551" s="28"/>
      <c r="DT551" s="28"/>
      <c r="DU551" s="28"/>
      <c r="DV551" s="28"/>
      <c r="DW551" s="28"/>
      <c r="DX551" s="28"/>
      <c r="DY551" s="28"/>
      <c r="DZ551" s="28"/>
      <c r="EA551" s="28"/>
      <c r="EB551" s="28"/>
      <c r="EC551" s="28"/>
      <c r="ED551" s="28"/>
      <c r="EE551" s="28"/>
      <c r="EF551" s="28"/>
      <c r="EG551" s="28"/>
      <c r="EH551" s="28"/>
      <c r="EI551" s="28"/>
      <c r="EJ551" s="28"/>
      <c r="EK551" s="28"/>
      <c r="EL551" s="28"/>
      <c r="EM551" s="28"/>
    </row>
    <row r="552" spans="1:143" s="44" customFormat="1">
      <c r="A552" s="136"/>
      <c r="B552" s="103"/>
      <c r="C552" s="103"/>
      <c r="D552" s="103"/>
      <c r="K552" s="48"/>
      <c r="L552" s="48"/>
      <c r="O552" s="45"/>
      <c r="P552" s="45"/>
      <c r="U552" s="41"/>
      <c r="V552" s="41"/>
      <c r="W552" s="54"/>
      <c r="X552" s="54"/>
      <c r="AH552" s="61"/>
      <c r="AL552" s="100"/>
      <c r="AM552" s="32"/>
      <c r="AN552" s="32"/>
      <c r="AO552" s="32"/>
      <c r="AP552" s="126"/>
      <c r="AQ552" s="104"/>
      <c r="AR552" s="32"/>
      <c r="AS552" s="32"/>
      <c r="AT552" s="28"/>
      <c r="AU552" s="104"/>
      <c r="AV552" s="104"/>
      <c r="AW552" s="104"/>
      <c r="AX552" s="104"/>
      <c r="AY552" s="32"/>
      <c r="AZ552" s="104"/>
      <c r="BA552" s="104"/>
      <c r="BB552" s="108"/>
      <c r="BC552" s="108"/>
      <c r="BD552" s="108"/>
      <c r="BE552" s="104"/>
      <c r="BF552" s="104"/>
      <c r="BG552" s="28"/>
      <c r="BH552" s="28"/>
      <c r="BI552" s="28"/>
      <c r="BJ552" s="28"/>
      <c r="BK552" s="28"/>
      <c r="BL552" s="28"/>
      <c r="BM552" s="28"/>
      <c r="BN552" s="28"/>
      <c r="BO552" s="28"/>
      <c r="BP552" s="28"/>
      <c r="BQ552" s="28"/>
      <c r="BR552" s="28"/>
      <c r="BS552" s="28"/>
      <c r="BT552" s="28"/>
      <c r="BU552" s="28"/>
      <c r="BV552" s="28"/>
      <c r="BW552" s="28"/>
      <c r="BX552" s="28"/>
      <c r="BY552" s="28"/>
      <c r="BZ552" s="28"/>
      <c r="CA552" s="28"/>
      <c r="CB552" s="28"/>
      <c r="CC552" s="28"/>
      <c r="CD552" s="28"/>
      <c r="CE552" s="28"/>
      <c r="CF552" s="28"/>
      <c r="CG552" s="28"/>
      <c r="CH552" s="28"/>
      <c r="CI552" s="28"/>
      <c r="CJ552" s="28"/>
      <c r="CK552" s="28"/>
      <c r="CL552" s="28"/>
      <c r="CM552" s="28"/>
      <c r="CN552" s="28"/>
      <c r="CO552" s="28"/>
      <c r="CP552" s="28"/>
      <c r="CQ552" s="28"/>
      <c r="CR552" s="28"/>
      <c r="CS552" s="28"/>
      <c r="CT552" s="28"/>
      <c r="CU552" s="28"/>
      <c r="CV552" s="28"/>
      <c r="CW552" s="28"/>
      <c r="CX552" s="28"/>
      <c r="CY552" s="28"/>
      <c r="CZ552" s="28"/>
      <c r="DA552" s="28"/>
      <c r="DB552" s="28"/>
      <c r="DC552" s="28"/>
      <c r="DD552" s="28"/>
      <c r="DE552" s="28"/>
      <c r="DF552" s="28"/>
      <c r="DG552" s="28"/>
      <c r="DH552" s="28"/>
      <c r="DI552" s="28"/>
      <c r="DJ552" s="28"/>
      <c r="DK552" s="28"/>
      <c r="DL552" s="28"/>
      <c r="DM552" s="28"/>
      <c r="DN552" s="28"/>
      <c r="DO552" s="28"/>
      <c r="DP552" s="28"/>
      <c r="DQ552" s="28"/>
      <c r="DR552" s="28"/>
      <c r="DS552" s="28"/>
      <c r="DT552" s="28"/>
      <c r="DU552" s="28"/>
      <c r="DV552" s="28"/>
      <c r="DW552" s="28"/>
      <c r="DX552" s="28"/>
      <c r="DY552" s="28"/>
      <c r="DZ552" s="28"/>
      <c r="EA552" s="28"/>
      <c r="EB552" s="28"/>
      <c r="EC552" s="28"/>
      <c r="ED552" s="28"/>
      <c r="EE552" s="28"/>
      <c r="EF552" s="28"/>
      <c r="EG552" s="28"/>
      <c r="EH552" s="28"/>
      <c r="EI552" s="28"/>
      <c r="EJ552" s="28"/>
      <c r="EK552" s="28"/>
      <c r="EL552" s="28"/>
      <c r="EM552" s="28"/>
    </row>
    <row r="553" spans="1:143" s="44" customFormat="1">
      <c r="A553" s="136"/>
      <c r="B553" s="103"/>
      <c r="C553" s="103"/>
      <c r="D553" s="103"/>
      <c r="K553" s="48"/>
      <c r="L553" s="48"/>
      <c r="O553" s="45"/>
      <c r="P553" s="45"/>
      <c r="U553" s="41"/>
      <c r="V553" s="41"/>
      <c r="W553" s="54"/>
      <c r="X553" s="54"/>
      <c r="AH553" s="61"/>
      <c r="AL553" s="100"/>
      <c r="AM553" s="32"/>
      <c r="AN553" s="32"/>
      <c r="AO553" s="32"/>
      <c r="AP553" s="126"/>
      <c r="AQ553" s="104"/>
      <c r="AR553" s="32"/>
      <c r="AS553" s="32"/>
      <c r="AT553" s="28"/>
      <c r="AU553" s="104"/>
      <c r="AV553" s="104"/>
      <c r="AW553" s="104"/>
      <c r="AX553" s="104"/>
      <c r="AY553" s="32"/>
      <c r="AZ553" s="104"/>
      <c r="BA553" s="104"/>
      <c r="BB553" s="108"/>
      <c r="BC553" s="108"/>
      <c r="BD553" s="108"/>
      <c r="BE553" s="104"/>
      <c r="BF553" s="104"/>
      <c r="BG553" s="28"/>
      <c r="BH553" s="28"/>
      <c r="BI553" s="28"/>
      <c r="BJ553" s="28"/>
      <c r="BK553" s="28"/>
      <c r="BL553" s="28"/>
      <c r="BM553" s="28"/>
      <c r="BN553" s="28"/>
      <c r="BO553" s="28"/>
      <c r="BP553" s="28"/>
      <c r="BQ553" s="28"/>
      <c r="BR553" s="28"/>
      <c r="BS553" s="28"/>
      <c r="BT553" s="28"/>
      <c r="BU553" s="28"/>
      <c r="BV553" s="28"/>
      <c r="BW553" s="28"/>
      <c r="BX553" s="28"/>
      <c r="BY553" s="28"/>
      <c r="BZ553" s="28"/>
      <c r="CA553" s="28"/>
      <c r="CB553" s="28"/>
      <c r="CC553" s="28"/>
      <c r="CD553" s="28"/>
      <c r="CE553" s="28"/>
      <c r="CF553" s="28"/>
      <c r="CG553" s="28"/>
      <c r="CH553" s="28"/>
      <c r="CI553" s="28"/>
      <c r="CJ553" s="28"/>
      <c r="CK553" s="28"/>
      <c r="CL553" s="28"/>
      <c r="CM553" s="28"/>
      <c r="CN553" s="28"/>
      <c r="CO553" s="28"/>
      <c r="CP553" s="28"/>
      <c r="CQ553" s="28"/>
      <c r="CR553" s="28"/>
      <c r="CS553" s="28"/>
      <c r="CT553" s="28"/>
      <c r="CU553" s="28"/>
      <c r="CV553" s="28"/>
      <c r="CW553" s="28"/>
      <c r="CX553" s="28"/>
      <c r="CY553" s="28"/>
      <c r="CZ553" s="28"/>
      <c r="DA553" s="28"/>
      <c r="DB553" s="28"/>
      <c r="DC553" s="28"/>
      <c r="DD553" s="28"/>
      <c r="DE553" s="28"/>
      <c r="DF553" s="28"/>
      <c r="DG553" s="28"/>
      <c r="DH553" s="28"/>
      <c r="DI553" s="28"/>
      <c r="DJ553" s="28"/>
      <c r="DK553" s="28"/>
      <c r="DL553" s="28"/>
      <c r="DM553" s="28"/>
      <c r="DN553" s="28"/>
      <c r="DO553" s="28"/>
      <c r="DP553" s="28"/>
      <c r="DQ553" s="28"/>
      <c r="DR553" s="28"/>
      <c r="DS553" s="28"/>
      <c r="DT553" s="28"/>
      <c r="DU553" s="28"/>
      <c r="DV553" s="28"/>
      <c r="DW553" s="28"/>
      <c r="DX553" s="28"/>
      <c r="DY553" s="28"/>
      <c r="DZ553" s="28"/>
      <c r="EA553" s="28"/>
      <c r="EB553" s="28"/>
      <c r="EC553" s="28"/>
      <c r="ED553" s="28"/>
      <c r="EE553" s="28"/>
      <c r="EF553" s="28"/>
      <c r="EG553" s="28"/>
      <c r="EH553" s="28"/>
      <c r="EI553" s="28"/>
      <c r="EJ553" s="28"/>
      <c r="EK553" s="28"/>
      <c r="EL553" s="28"/>
      <c r="EM553" s="28"/>
    </row>
    <row r="554" spans="1:143" s="44" customFormat="1">
      <c r="A554" s="136"/>
      <c r="B554" s="103"/>
      <c r="C554" s="103"/>
      <c r="D554" s="103"/>
      <c r="K554" s="48"/>
      <c r="L554" s="48"/>
      <c r="O554" s="45"/>
      <c r="P554" s="45"/>
      <c r="U554" s="41"/>
      <c r="V554" s="41"/>
      <c r="W554" s="54"/>
      <c r="X554" s="54"/>
      <c r="AH554" s="61"/>
      <c r="AL554" s="100"/>
      <c r="AM554" s="32"/>
      <c r="AN554" s="32"/>
      <c r="AO554" s="32"/>
      <c r="AP554" s="126"/>
      <c r="AQ554" s="104"/>
      <c r="AR554" s="32"/>
      <c r="AS554" s="32"/>
      <c r="AT554" s="28"/>
      <c r="AU554" s="104"/>
      <c r="AV554" s="104"/>
      <c r="AW554" s="104"/>
      <c r="AX554" s="104"/>
      <c r="AY554" s="32"/>
      <c r="AZ554" s="104"/>
      <c r="BA554" s="104"/>
      <c r="BB554" s="108"/>
      <c r="BC554" s="108"/>
      <c r="BD554" s="108"/>
      <c r="BE554" s="104"/>
      <c r="BF554" s="104"/>
      <c r="BG554" s="28"/>
      <c r="BH554" s="28"/>
      <c r="BI554" s="28"/>
      <c r="BJ554" s="28"/>
      <c r="BK554" s="28"/>
      <c r="BL554" s="28"/>
      <c r="BM554" s="28"/>
      <c r="BN554" s="28"/>
      <c r="BO554" s="28"/>
      <c r="BP554" s="28"/>
      <c r="BQ554" s="28"/>
      <c r="BR554" s="28"/>
      <c r="BS554" s="28"/>
      <c r="BT554" s="28"/>
      <c r="BU554" s="28"/>
      <c r="BV554" s="28"/>
      <c r="BW554" s="28"/>
      <c r="BX554" s="28"/>
      <c r="BY554" s="28"/>
      <c r="BZ554" s="28"/>
      <c r="CA554" s="28"/>
      <c r="CB554" s="28"/>
      <c r="CC554" s="28"/>
      <c r="CD554" s="28"/>
      <c r="CE554" s="28"/>
      <c r="CF554" s="28"/>
      <c r="CG554" s="28"/>
      <c r="CH554" s="28"/>
      <c r="CI554" s="28"/>
      <c r="CJ554" s="28"/>
      <c r="CK554" s="28"/>
      <c r="CL554" s="28"/>
      <c r="CM554" s="28"/>
      <c r="CN554" s="28"/>
      <c r="CO554" s="28"/>
      <c r="CP554" s="28"/>
      <c r="CQ554" s="28"/>
      <c r="CR554" s="28"/>
      <c r="CS554" s="28"/>
      <c r="CT554" s="28"/>
      <c r="CU554" s="28"/>
      <c r="CV554" s="28"/>
      <c r="CW554" s="28"/>
      <c r="CX554" s="28"/>
      <c r="CY554" s="28"/>
      <c r="CZ554" s="28"/>
      <c r="DA554" s="28"/>
      <c r="DB554" s="28"/>
      <c r="DC554" s="28"/>
      <c r="DD554" s="28"/>
      <c r="DE554" s="28"/>
      <c r="DF554" s="28"/>
      <c r="DG554" s="28"/>
      <c r="DH554" s="28"/>
      <c r="DI554" s="28"/>
      <c r="DJ554" s="28"/>
      <c r="DK554" s="28"/>
      <c r="DL554" s="28"/>
      <c r="DM554" s="28"/>
      <c r="DN554" s="28"/>
      <c r="DO554" s="28"/>
      <c r="DP554" s="28"/>
      <c r="DQ554" s="28"/>
      <c r="DR554" s="28"/>
      <c r="DS554" s="28"/>
      <c r="DT554" s="28"/>
      <c r="DU554" s="28"/>
      <c r="DV554" s="28"/>
      <c r="DW554" s="28"/>
      <c r="DX554" s="28"/>
      <c r="DY554" s="28"/>
      <c r="DZ554" s="28"/>
      <c r="EA554" s="28"/>
      <c r="EB554" s="28"/>
      <c r="EC554" s="28"/>
      <c r="ED554" s="28"/>
      <c r="EE554" s="28"/>
      <c r="EF554" s="28"/>
      <c r="EG554" s="28"/>
      <c r="EH554" s="28"/>
      <c r="EI554" s="28"/>
      <c r="EJ554" s="28"/>
      <c r="EK554" s="28"/>
      <c r="EL554" s="28"/>
      <c r="EM554" s="28"/>
    </row>
    <row r="555" spans="1:143" s="44" customFormat="1">
      <c r="A555" s="136"/>
      <c r="B555" s="103"/>
      <c r="C555" s="103"/>
      <c r="D555" s="103"/>
      <c r="K555" s="48"/>
      <c r="L555" s="48"/>
      <c r="O555" s="45"/>
      <c r="P555" s="45"/>
      <c r="U555" s="41"/>
      <c r="V555" s="41"/>
      <c r="W555" s="54"/>
      <c r="X555" s="54"/>
      <c r="AH555" s="61"/>
      <c r="AL555" s="100"/>
      <c r="AM555" s="32"/>
      <c r="AN555" s="32"/>
      <c r="AO555" s="32"/>
      <c r="AP555" s="126"/>
      <c r="AQ555" s="104"/>
      <c r="AR555" s="32"/>
      <c r="AS555" s="32"/>
      <c r="AT555" s="28"/>
      <c r="AU555" s="104"/>
      <c r="AV555" s="104"/>
      <c r="AW555" s="104"/>
      <c r="AX555" s="104"/>
      <c r="AY555" s="32"/>
      <c r="AZ555" s="104"/>
      <c r="BA555" s="104"/>
      <c r="BB555" s="108"/>
      <c r="BC555" s="108"/>
      <c r="BD555" s="108"/>
      <c r="BE555" s="104"/>
      <c r="BF555" s="104"/>
      <c r="BG555" s="28"/>
      <c r="BH555" s="28"/>
      <c r="BI555" s="28"/>
      <c r="BJ555" s="28"/>
      <c r="BK555" s="28"/>
      <c r="BL555" s="28"/>
      <c r="BM555" s="28"/>
      <c r="BN555" s="28"/>
      <c r="BO555" s="28"/>
      <c r="BP555" s="28"/>
      <c r="BQ555" s="28"/>
      <c r="BR555" s="28"/>
      <c r="BS555" s="28"/>
      <c r="BT555" s="28"/>
      <c r="BU555" s="28"/>
      <c r="BV555" s="28"/>
      <c r="BW555" s="28"/>
      <c r="BX555" s="28"/>
      <c r="BY555" s="28"/>
      <c r="BZ555" s="28"/>
      <c r="CA555" s="28"/>
      <c r="CB555" s="28"/>
      <c r="CC555" s="28"/>
      <c r="CD555" s="28"/>
      <c r="CE555" s="28"/>
      <c r="CF555" s="28"/>
      <c r="CG555" s="28"/>
      <c r="CH555" s="28"/>
      <c r="CI555" s="28"/>
      <c r="CJ555" s="28"/>
      <c r="CK555" s="28"/>
      <c r="CL555" s="28"/>
      <c r="CM555" s="28"/>
      <c r="CN555" s="28"/>
      <c r="CO555" s="28"/>
      <c r="CP555" s="28"/>
      <c r="CQ555" s="28"/>
      <c r="CR555" s="28"/>
      <c r="CS555" s="28"/>
      <c r="CT555" s="28"/>
      <c r="CU555" s="28"/>
      <c r="CV555" s="28"/>
      <c r="CW555" s="28"/>
      <c r="CX555" s="28"/>
      <c r="CY555" s="28"/>
      <c r="CZ555" s="28"/>
      <c r="DA555" s="28"/>
      <c r="DB555" s="28"/>
      <c r="DC555" s="28"/>
      <c r="DD555" s="28"/>
      <c r="DE555" s="28"/>
      <c r="DF555" s="28"/>
      <c r="DG555" s="28"/>
      <c r="DH555" s="28"/>
      <c r="DI555" s="28"/>
      <c r="DJ555" s="28"/>
      <c r="DK555" s="28"/>
      <c r="DL555" s="28"/>
      <c r="DM555" s="28"/>
      <c r="DN555" s="28"/>
      <c r="DO555" s="28"/>
      <c r="DP555" s="28"/>
      <c r="DQ555" s="28"/>
      <c r="DR555" s="28"/>
      <c r="DS555" s="28"/>
      <c r="DT555" s="28"/>
      <c r="DU555" s="28"/>
      <c r="DV555" s="28"/>
      <c r="DW555" s="28"/>
      <c r="DX555" s="28"/>
      <c r="DY555" s="28"/>
      <c r="DZ555" s="28"/>
      <c r="EA555" s="28"/>
      <c r="EB555" s="28"/>
      <c r="EC555" s="28"/>
      <c r="ED555" s="28"/>
      <c r="EE555" s="28"/>
      <c r="EF555" s="28"/>
      <c r="EG555" s="28"/>
      <c r="EH555" s="28"/>
      <c r="EI555" s="28"/>
      <c r="EJ555" s="28"/>
      <c r="EK555" s="28"/>
      <c r="EL555" s="28"/>
      <c r="EM555" s="28"/>
    </row>
    <row r="556" spans="1:143" s="44" customFormat="1">
      <c r="A556" s="136"/>
      <c r="B556" s="103"/>
      <c r="C556" s="103"/>
      <c r="D556" s="103"/>
      <c r="K556" s="48"/>
      <c r="L556" s="48"/>
      <c r="O556" s="45"/>
      <c r="P556" s="45"/>
      <c r="U556" s="41"/>
      <c r="V556" s="41"/>
      <c r="W556" s="54"/>
      <c r="X556" s="54"/>
      <c r="AH556" s="61"/>
      <c r="AL556" s="100"/>
      <c r="AM556" s="32"/>
      <c r="AN556" s="32"/>
      <c r="AO556" s="32"/>
      <c r="AP556" s="126"/>
      <c r="AQ556" s="104"/>
      <c r="AR556" s="32"/>
      <c r="AS556" s="32"/>
      <c r="AT556" s="28"/>
      <c r="AU556" s="104"/>
      <c r="AV556" s="104"/>
      <c r="AW556" s="104"/>
      <c r="AX556" s="104"/>
      <c r="AY556" s="32"/>
      <c r="AZ556" s="104"/>
      <c r="BA556" s="104"/>
      <c r="BB556" s="108"/>
      <c r="BC556" s="108"/>
      <c r="BD556" s="108"/>
      <c r="BE556" s="104"/>
      <c r="BF556" s="104"/>
      <c r="BG556" s="28"/>
      <c r="BH556" s="28"/>
      <c r="BI556" s="28"/>
      <c r="BJ556" s="28"/>
      <c r="BK556" s="28"/>
      <c r="BL556" s="28"/>
      <c r="BM556" s="28"/>
      <c r="BN556" s="28"/>
      <c r="BO556" s="28"/>
      <c r="BP556" s="28"/>
      <c r="BQ556" s="28"/>
      <c r="BR556" s="28"/>
      <c r="BS556" s="28"/>
      <c r="BT556" s="28"/>
      <c r="BU556" s="28"/>
      <c r="BV556" s="28"/>
      <c r="BW556" s="28"/>
      <c r="BX556" s="28"/>
      <c r="BY556" s="28"/>
      <c r="BZ556" s="28"/>
      <c r="CA556" s="28"/>
      <c r="CB556" s="28"/>
      <c r="CC556" s="28"/>
      <c r="CD556" s="28"/>
      <c r="CE556" s="28"/>
      <c r="CF556" s="28"/>
      <c r="CG556" s="28"/>
      <c r="CH556" s="28"/>
      <c r="CI556" s="28"/>
      <c r="CJ556" s="28"/>
      <c r="CK556" s="28"/>
      <c r="CL556" s="28"/>
      <c r="CM556" s="28"/>
      <c r="CN556" s="28"/>
      <c r="CO556" s="28"/>
      <c r="CP556" s="28"/>
      <c r="CQ556" s="28"/>
      <c r="CR556" s="28"/>
      <c r="CS556" s="28"/>
      <c r="CT556" s="28"/>
      <c r="CU556" s="28"/>
      <c r="CV556" s="28"/>
      <c r="CW556" s="28"/>
      <c r="CX556" s="28"/>
      <c r="CY556" s="28"/>
      <c r="CZ556" s="28"/>
      <c r="DA556" s="28"/>
      <c r="DB556" s="28"/>
      <c r="DC556" s="28"/>
      <c r="DD556" s="28"/>
      <c r="DE556" s="28"/>
      <c r="DF556" s="28"/>
      <c r="DG556" s="28"/>
      <c r="DH556" s="28"/>
      <c r="DI556" s="28"/>
      <c r="DJ556" s="28"/>
      <c r="DK556" s="28"/>
      <c r="DL556" s="28"/>
      <c r="DM556" s="28"/>
      <c r="DN556" s="28"/>
      <c r="DO556" s="28"/>
      <c r="DP556" s="28"/>
      <c r="DQ556" s="28"/>
      <c r="DR556" s="28"/>
      <c r="DS556" s="28"/>
      <c r="DT556" s="28"/>
      <c r="DU556" s="28"/>
      <c r="DV556" s="28"/>
      <c r="DW556" s="28"/>
      <c r="DX556" s="28"/>
      <c r="DY556" s="28"/>
      <c r="DZ556" s="28"/>
      <c r="EA556" s="28"/>
      <c r="EB556" s="28"/>
      <c r="EC556" s="28"/>
      <c r="ED556" s="28"/>
      <c r="EE556" s="28"/>
      <c r="EF556" s="28"/>
      <c r="EG556" s="28"/>
      <c r="EH556" s="28"/>
      <c r="EI556" s="28"/>
      <c r="EJ556" s="28"/>
      <c r="EK556" s="28"/>
      <c r="EL556" s="28"/>
      <c r="EM556" s="28"/>
    </row>
    <row r="557" spans="1:143" s="44" customFormat="1">
      <c r="A557" s="136"/>
      <c r="B557" s="103"/>
      <c r="C557" s="103"/>
      <c r="D557" s="103"/>
      <c r="K557" s="48"/>
      <c r="L557" s="48"/>
      <c r="O557" s="45"/>
      <c r="P557" s="45"/>
      <c r="U557" s="41"/>
      <c r="V557" s="41"/>
      <c r="W557" s="54"/>
      <c r="X557" s="54"/>
      <c r="AH557" s="61"/>
      <c r="AL557" s="100"/>
      <c r="AM557" s="32"/>
      <c r="AN557" s="32"/>
      <c r="AO557" s="32"/>
      <c r="AP557" s="126"/>
      <c r="AQ557" s="104"/>
      <c r="AR557" s="32"/>
      <c r="AS557" s="32"/>
      <c r="AT557" s="28"/>
      <c r="AU557" s="104"/>
      <c r="AV557" s="104"/>
      <c r="AW557" s="104"/>
      <c r="AX557" s="104"/>
      <c r="AY557" s="32"/>
      <c r="AZ557" s="104"/>
      <c r="BA557" s="104"/>
      <c r="BB557" s="108"/>
      <c r="BC557" s="108"/>
      <c r="BD557" s="108"/>
      <c r="BE557" s="104"/>
      <c r="BF557" s="104"/>
      <c r="BG557" s="28"/>
      <c r="BH557" s="28"/>
      <c r="BI557" s="28"/>
      <c r="BJ557" s="28"/>
      <c r="BK557" s="28"/>
      <c r="BL557" s="28"/>
      <c r="BM557" s="28"/>
      <c r="BN557" s="28"/>
      <c r="BO557" s="28"/>
      <c r="BP557" s="28"/>
      <c r="BQ557" s="28"/>
      <c r="BR557" s="28"/>
      <c r="BS557" s="28"/>
      <c r="BT557" s="28"/>
      <c r="BU557" s="28"/>
      <c r="BV557" s="28"/>
      <c r="BW557" s="28"/>
      <c r="BX557" s="28"/>
      <c r="BY557" s="28"/>
      <c r="BZ557" s="28"/>
      <c r="CA557" s="28"/>
      <c r="CB557" s="28"/>
      <c r="CC557" s="28"/>
      <c r="CD557" s="28"/>
      <c r="CE557" s="28"/>
      <c r="CF557" s="28"/>
      <c r="CG557" s="28"/>
      <c r="CH557" s="28"/>
      <c r="CI557" s="28"/>
      <c r="CJ557" s="28"/>
      <c r="CK557" s="28"/>
      <c r="CL557" s="28"/>
      <c r="CM557" s="28"/>
      <c r="CN557" s="28"/>
      <c r="CO557" s="28"/>
      <c r="CP557" s="28"/>
      <c r="CQ557" s="28"/>
      <c r="CR557" s="28"/>
      <c r="CS557" s="28"/>
      <c r="CT557" s="28"/>
      <c r="CU557" s="28"/>
      <c r="CV557" s="28"/>
      <c r="CW557" s="28"/>
      <c r="CX557" s="28"/>
      <c r="CY557" s="28"/>
      <c r="CZ557" s="28"/>
      <c r="DA557" s="28"/>
      <c r="DB557" s="28"/>
      <c r="DC557" s="28"/>
      <c r="DD557" s="28"/>
      <c r="DE557" s="28"/>
      <c r="DF557" s="28"/>
      <c r="DG557" s="28"/>
      <c r="DH557" s="28"/>
      <c r="DI557" s="28"/>
      <c r="DJ557" s="28"/>
      <c r="DK557" s="28"/>
      <c r="DL557" s="28"/>
      <c r="DM557" s="28"/>
      <c r="DN557" s="28"/>
      <c r="DO557" s="28"/>
      <c r="DP557" s="28"/>
      <c r="DQ557" s="28"/>
      <c r="DR557" s="28"/>
      <c r="DS557" s="28"/>
      <c r="DT557" s="28"/>
      <c r="DU557" s="28"/>
      <c r="DV557" s="28"/>
      <c r="DW557" s="28"/>
      <c r="DX557" s="28"/>
      <c r="DY557" s="28"/>
      <c r="DZ557" s="28"/>
      <c r="EA557" s="28"/>
      <c r="EB557" s="28"/>
      <c r="EC557" s="28"/>
      <c r="ED557" s="28"/>
      <c r="EE557" s="28"/>
      <c r="EF557" s="28"/>
      <c r="EG557" s="28"/>
      <c r="EH557" s="28"/>
      <c r="EI557" s="28"/>
      <c r="EJ557" s="28"/>
      <c r="EK557" s="28"/>
      <c r="EL557" s="28"/>
      <c r="EM557" s="28"/>
    </row>
    <row r="558" spans="1:143" s="44" customFormat="1">
      <c r="A558" s="136"/>
      <c r="B558" s="103"/>
      <c r="C558" s="103"/>
      <c r="D558" s="103"/>
      <c r="K558" s="48"/>
      <c r="L558" s="48"/>
      <c r="O558" s="45"/>
      <c r="P558" s="45"/>
      <c r="U558" s="41"/>
      <c r="V558" s="41"/>
      <c r="W558" s="54"/>
      <c r="X558" s="54"/>
      <c r="AH558" s="61"/>
      <c r="AL558" s="100"/>
      <c r="AM558" s="32"/>
      <c r="AN558" s="32"/>
      <c r="AO558" s="32"/>
      <c r="AP558" s="126"/>
      <c r="AQ558" s="104"/>
      <c r="AR558" s="32"/>
      <c r="AS558" s="32"/>
      <c r="AT558" s="28"/>
      <c r="AU558" s="104"/>
      <c r="AV558" s="104"/>
      <c r="AW558" s="104"/>
      <c r="AX558" s="104"/>
      <c r="AY558" s="32"/>
      <c r="AZ558" s="104"/>
      <c r="BA558" s="104"/>
      <c r="BB558" s="108"/>
      <c r="BC558" s="108"/>
      <c r="BD558" s="108"/>
      <c r="BE558" s="104"/>
      <c r="BF558" s="104"/>
      <c r="BG558" s="28"/>
      <c r="BH558" s="28"/>
      <c r="BI558" s="28"/>
      <c r="BJ558" s="28"/>
      <c r="BK558" s="28"/>
      <c r="BL558" s="28"/>
      <c r="BM558" s="28"/>
      <c r="BN558" s="28"/>
      <c r="BO558" s="28"/>
      <c r="BP558" s="28"/>
      <c r="BQ558" s="28"/>
      <c r="BR558" s="28"/>
      <c r="BS558" s="28"/>
      <c r="BT558" s="28"/>
      <c r="BU558" s="28"/>
      <c r="BV558" s="28"/>
      <c r="BW558" s="28"/>
      <c r="BX558" s="28"/>
      <c r="BY558" s="28"/>
      <c r="BZ558" s="28"/>
      <c r="CA558" s="28"/>
      <c r="CB558" s="28"/>
      <c r="CC558" s="28"/>
      <c r="CD558" s="28"/>
      <c r="CE558" s="28"/>
      <c r="CF558" s="28"/>
      <c r="CG558" s="28"/>
      <c r="CH558" s="28"/>
      <c r="CI558" s="28"/>
      <c r="CJ558" s="28"/>
      <c r="CK558" s="28"/>
      <c r="CL558" s="28"/>
      <c r="CM558" s="28"/>
      <c r="CN558" s="28"/>
      <c r="CO558" s="28"/>
      <c r="CP558" s="28"/>
      <c r="CQ558" s="28"/>
      <c r="CR558" s="28"/>
      <c r="CS558" s="28"/>
      <c r="CT558" s="28"/>
      <c r="CU558" s="28"/>
      <c r="CV558" s="28"/>
      <c r="CW558" s="28"/>
      <c r="CX558" s="28"/>
      <c r="CY558" s="28"/>
      <c r="CZ558" s="28"/>
      <c r="DA558" s="28"/>
      <c r="DB558" s="28"/>
      <c r="DC558" s="28"/>
      <c r="DD558" s="28"/>
      <c r="DE558" s="28"/>
      <c r="DF558" s="28"/>
      <c r="DG558" s="28"/>
      <c r="DH558" s="28"/>
      <c r="DI558" s="28"/>
      <c r="DJ558" s="28"/>
      <c r="DK558" s="28"/>
      <c r="DL558" s="28"/>
      <c r="DM558" s="28"/>
      <c r="DN558" s="28"/>
      <c r="DO558" s="28"/>
      <c r="DP558" s="28"/>
      <c r="DQ558" s="28"/>
      <c r="DR558" s="28"/>
      <c r="DS558" s="28"/>
      <c r="DT558" s="28"/>
      <c r="DU558" s="28"/>
      <c r="DV558" s="28"/>
      <c r="DW558" s="28"/>
      <c r="DX558" s="28"/>
      <c r="DY558" s="28"/>
      <c r="DZ558" s="28"/>
      <c r="EA558" s="28"/>
      <c r="EB558" s="28"/>
      <c r="EC558" s="28"/>
      <c r="ED558" s="28"/>
      <c r="EE558" s="28"/>
      <c r="EF558" s="28"/>
      <c r="EG558" s="28"/>
      <c r="EH558" s="28"/>
      <c r="EI558" s="28"/>
      <c r="EJ558" s="28"/>
      <c r="EK558" s="28"/>
      <c r="EL558" s="28"/>
      <c r="EM558" s="28"/>
    </row>
    <row r="559" spans="1:143" s="44" customFormat="1">
      <c r="A559" s="136"/>
      <c r="B559" s="103"/>
      <c r="C559" s="103"/>
      <c r="D559" s="103"/>
      <c r="K559" s="48"/>
      <c r="L559" s="48"/>
      <c r="O559" s="45"/>
      <c r="P559" s="45"/>
      <c r="U559" s="41"/>
      <c r="V559" s="41"/>
      <c r="W559" s="54"/>
      <c r="X559" s="54"/>
      <c r="AH559" s="61"/>
      <c r="AL559" s="100"/>
      <c r="AM559" s="32"/>
      <c r="AN559" s="32"/>
      <c r="AO559" s="32"/>
      <c r="AP559" s="126"/>
      <c r="AQ559" s="104"/>
      <c r="AR559" s="32"/>
      <c r="AS559" s="32"/>
      <c r="AT559" s="28"/>
      <c r="AU559" s="104"/>
      <c r="AV559" s="104"/>
      <c r="AW559" s="104"/>
      <c r="AX559" s="104"/>
      <c r="AY559" s="32"/>
      <c r="AZ559" s="104"/>
      <c r="BA559" s="104"/>
      <c r="BB559" s="108"/>
      <c r="BC559" s="108"/>
      <c r="BD559" s="108"/>
      <c r="BE559" s="104"/>
      <c r="BF559" s="104"/>
      <c r="BG559" s="28"/>
      <c r="BH559" s="28"/>
      <c r="BI559" s="28"/>
      <c r="BJ559" s="28"/>
      <c r="BK559" s="28"/>
      <c r="BL559" s="28"/>
      <c r="BM559" s="28"/>
      <c r="BN559" s="28"/>
      <c r="BO559" s="28"/>
      <c r="BP559" s="28"/>
      <c r="BQ559" s="28"/>
      <c r="BR559" s="28"/>
      <c r="BS559" s="28"/>
      <c r="BT559" s="28"/>
      <c r="BU559" s="28"/>
      <c r="BV559" s="28"/>
      <c r="BW559" s="28"/>
      <c r="BX559" s="28"/>
      <c r="BY559" s="28"/>
      <c r="BZ559" s="28"/>
      <c r="CA559" s="28"/>
      <c r="CB559" s="28"/>
      <c r="CC559" s="28"/>
      <c r="CD559" s="28"/>
      <c r="CE559" s="28"/>
      <c r="CF559" s="28"/>
      <c r="CG559" s="28"/>
      <c r="CH559" s="28"/>
      <c r="CI559" s="28"/>
      <c r="CJ559" s="28"/>
      <c r="CK559" s="28"/>
      <c r="CL559" s="28"/>
      <c r="CM559" s="28"/>
      <c r="CN559" s="28"/>
      <c r="CO559" s="28"/>
      <c r="CP559" s="28"/>
      <c r="CQ559" s="28"/>
      <c r="CR559" s="28"/>
      <c r="CS559" s="28"/>
      <c r="CT559" s="28"/>
      <c r="CU559" s="28"/>
      <c r="CV559" s="28"/>
      <c r="CW559" s="28"/>
      <c r="CX559" s="28"/>
      <c r="CY559" s="28"/>
      <c r="CZ559" s="28"/>
      <c r="DA559" s="28"/>
      <c r="DB559" s="28"/>
      <c r="DC559" s="28"/>
      <c r="DD559" s="28"/>
      <c r="DE559" s="28"/>
      <c r="DF559" s="28"/>
      <c r="DG559" s="28"/>
      <c r="DH559" s="28"/>
      <c r="DI559" s="28"/>
      <c r="DJ559" s="28"/>
      <c r="DK559" s="28"/>
      <c r="DL559" s="28"/>
      <c r="DM559" s="28"/>
      <c r="DN559" s="28"/>
      <c r="DO559" s="28"/>
      <c r="DP559" s="28"/>
      <c r="DQ559" s="28"/>
      <c r="DR559" s="28"/>
      <c r="DS559" s="28"/>
      <c r="DT559" s="28"/>
      <c r="DU559" s="28"/>
      <c r="DV559" s="28"/>
      <c r="DW559" s="28"/>
      <c r="DX559" s="28"/>
      <c r="DY559" s="28"/>
      <c r="DZ559" s="28"/>
      <c r="EA559" s="28"/>
      <c r="EB559" s="28"/>
      <c r="EC559" s="28"/>
      <c r="ED559" s="28"/>
      <c r="EE559" s="28"/>
      <c r="EF559" s="28"/>
      <c r="EG559" s="28"/>
      <c r="EH559" s="28"/>
      <c r="EI559" s="28"/>
      <c r="EJ559" s="28"/>
      <c r="EK559" s="28"/>
      <c r="EL559" s="28"/>
      <c r="EM559" s="28"/>
    </row>
    <row r="560" spans="1:143" s="44" customFormat="1">
      <c r="A560" s="136"/>
      <c r="B560" s="103"/>
      <c r="C560" s="103"/>
      <c r="D560" s="103"/>
      <c r="K560" s="48"/>
      <c r="L560" s="48"/>
      <c r="O560" s="45"/>
      <c r="P560" s="45"/>
      <c r="U560" s="41"/>
      <c r="V560" s="41"/>
      <c r="W560" s="54"/>
      <c r="X560" s="54"/>
      <c r="AH560" s="61"/>
      <c r="AL560" s="100"/>
      <c r="AM560" s="32"/>
      <c r="AN560" s="32"/>
      <c r="AO560" s="32"/>
      <c r="AP560" s="126"/>
      <c r="AQ560" s="104"/>
      <c r="AR560" s="32"/>
      <c r="AS560" s="32"/>
      <c r="AT560" s="28"/>
      <c r="AU560" s="104"/>
      <c r="AV560" s="104"/>
      <c r="AW560" s="104"/>
      <c r="AX560" s="104"/>
      <c r="AY560" s="32"/>
      <c r="AZ560" s="104"/>
      <c r="BA560" s="104"/>
      <c r="BB560" s="108"/>
      <c r="BC560" s="108"/>
      <c r="BD560" s="108"/>
      <c r="BE560" s="104"/>
      <c r="BF560" s="104"/>
      <c r="BG560" s="28"/>
      <c r="BH560" s="28"/>
      <c r="BI560" s="28"/>
      <c r="BJ560" s="28"/>
      <c r="BK560" s="28"/>
      <c r="BL560" s="28"/>
      <c r="BM560" s="28"/>
      <c r="BN560" s="28"/>
      <c r="BO560" s="28"/>
      <c r="BP560" s="28"/>
      <c r="BQ560" s="28"/>
      <c r="BR560" s="28"/>
      <c r="BS560" s="28"/>
      <c r="BT560" s="28"/>
      <c r="BU560" s="28"/>
      <c r="BV560" s="28"/>
      <c r="BW560" s="28"/>
      <c r="BX560" s="28"/>
      <c r="BY560" s="28"/>
      <c r="BZ560" s="28"/>
      <c r="CA560" s="28"/>
      <c r="CB560" s="28"/>
      <c r="CC560" s="28"/>
      <c r="CD560" s="28"/>
      <c r="CE560" s="28"/>
      <c r="CF560" s="28"/>
      <c r="CG560" s="28"/>
      <c r="CH560" s="28"/>
      <c r="CI560" s="28"/>
      <c r="CJ560" s="28"/>
      <c r="CK560" s="28"/>
      <c r="CL560" s="28"/>
      <c r="CM560" s="28"/>
      <c r="CN560" s="28"/>
      <c r="CO560" s="28"/>
      <c r="CP560" s="28"/>
      <c r="CQ560" s="28"/>
      <c r="CR560" s="28"/>
      <c r="CS560" s="28"/>
      <c r="CT560" s="28"/>
      <c r="CU560" s="28"/>
      <c r="CV560" s="28"/>
      <c r="CW560" s="28"/>
      <c r="CX560" s="28"/>
      <c r="CY560" s="28"/>
      <c r="CZ560" s="28"/>
      <c r="DA560" s="28"/>
      <c r="DB560" s="28"/>
      <c r="DC560" s="28"/>
      <c r="DD560" s="28"/>
      <c r="DE560" s="28"/>
      <c r="DF560" s="28"/>
      <c r="DG560" s="28"/>
      <c r="DH560" s="28"/>
      <c r="DI560" s="28"/>
      <c r="DJ560" s="28"/>
      <c r="DK560" s="28"/>
      <c r="DL560" s="28"/>
      <c r="DM560" s="28"/>
      <c r="DN560" s="28"/>
      <c r="DO560" s="28"/>
      <c r="DP560" s="28"/>
      <c r="DQ560" s="28"/>
      <c r="DR560" s="28"/>
      <c r="DS560" s="28"/>
      <c r="DT560" s="28"/>
      <c r="DU560" s="28"/>
      <c r="DV560" s="28"/>
      <c r="DW560" s="28"/>
      <c r="DX560" s="28"/>
      <c r="DY560" s="28"/>
      <c r="DZ560" s="28"/>
      <c r="EA560" s="28"/>
      <c r="EB560" s="28"/>
      <c r="EC560" s="28"/>
      <c r="ED560" s="28"/>
      <c r="EE560" s="28"/>
      <c r="EF560" s="28"/>
      <c r="EG560" s="28"/>
      <c r="EH560" s="28"/>
      <c r="EI560" s="28"/>
      <c r="EJ560" s="28"/>
      <c r="EK560" s="28"/>
      <c r="EL560" s="28"/>
      <c r="EM560" s="28"/>
    </row>
    <row r="561" spans="1:143" s="44" customFormat="1">
      <c r="A561" s="136"/>
      <c r="B561" s="103"/>
      <c r="C561" s="103"/>
      <c r="D561" s="103"/>
      <c r="K561" s="48"/>
      <c r="L561" s="48"/>
      <c r="O561" s="45"/>
      <c r="P561" s="45"/>
      <c r="U561" s="41"/>
      <c r="V561" s="41"/>
      <c r="W561" s="54"/>
      <c r="X561" s="54"/>
      <c r="AH561" s="61"/>
      <c r="AL561" s="100"/>
      <c r="AM561" s="32"/>
      <c r="AN561" s="32"/>
      <c r="AO561" s="32"/>
      <c r="AP561" s="126"/>
      <c r="AQ561" s="104"/>
      <c r="AR561" s="32"/>
      <c r="AS561" s="32"/>
      <c r="AT561" s="28"/>
      <c r="AU561" s="104"/>
      <c r="AV561" s="104"/>
      <c r="AW561" s="104"/>
      <c r="AX561" s="104"/>
      <c r="AY561" s="32"/>
      <c r="AZ561" s="104"/>
      <c r="BA561" s="104"/>
      <c r="BB561" s="108"/>
      <c r="BC561" s="108"/>
      <c r="BD561" s="108"/>
      <c r="BE561" s="104"/>
      <c r="BF561" s="104"/>
      <c r="BG561" s="28"/>
      <c r="BH561" s="28"/>
      <c r="BI561" s="28"/>
      <c r="BJ561" s="28"/>
      <c r="BK561" s="28"/>
      <c r="BL561" s="28"/>
      <c r="BM561" s="28"/>
      <c r="BN561" s="28"/>
      <c r="BO561" s="28"/>
      <c r="BP561" s="28"/>
      <c r="BQ561" s="28"/>
      <c r="BR561" s="28"/>
      <c r="BS561" s="28"/>
      <c r="BT561" s="28"/>
      <c r="BU561" s="28"/>
      <c r="BV561" s="28"/>
      <c r="BW561" s="28"/>
      <c r="BX561" s="28"/>
      <c r="BY561" s="28"/>
      <c r="BZ561" s="28"/>
      <c r="CA561" s="28"/>
      <c r="CB561" s="28"/>
      <c r="CC561" s="28"/>
      <c r="CD561" s="28"/>
      <c r="CE561" s="28"/>
      <c r="CF561" s="28"/>
      <c r="CG561" s="28"/>
      <c r="CH561" s="28"/>
      <c r="CI561" s="28"/>
      <c r="CJ561" s="28"/>
      <c r="CK561" s="28"/>
      <c r="CL561" s="28"/>
      <c r="CM561" s="28"/>
      <c r="CN561" s="28"/>
      <c r="CO561" s="28"/>
      <c r="CP561" s="28"/>
      <c r="CQ561" s="28"/>
      <c r="CR561" s="28"/>
      <c r="CS561" s="28"/>
      <c r="CT561" s="28"/>
      <c r="CU561" s="28"/>
      <c r="CV561" s="28"/>
      <c r="CW561" s="28"/>
      <c r="CX561" s="28"/>
      <c r="CY561" s="28"/>
      <c r="CZ561" s="28"/>
      <c r="DA561" s="28"/>
      <c r="DB561" s="28"/>
      <c r="DC561" s="28"/>
      <c r="DD561" s="28"/>
      <c r="DE561" s="28"/>
      <c r="DF561" s="28"/>
      <c r="DG561" s="28"/>
      <c r="DH561" s="28"/>
      <c r="DI561" s="28"/>
      <c r="DJ561" s="28"/>
      <c r="DK561" s="28"/>
      <c r="DL561" s="28"/>
      <c r="DM561" s="28"/>
      <c r="DN561" s="28"/>
      <c r="DO561" s="28"/>
      <c r="DP561" s="28"/>
      <c r="DQ561" s="28"/>
      <c r="DR561" s="28"/>
      <c r="DS561" s="28"/>
      <c r="DT561" s="28"/>
      <c r="DU561" s="28"/>
      <c r="DV561" s="28"/>
      <c r="DW561" s="28"/>
      <c r="DX561" s="28"/>
      <c r="DY561" s="28"/>
      <c r="DZ561" s="28"/>
      <c r="EA561" s="28"/>
      <c r="EB561" s="28"/>
      <c r="EC561" s="28"/>
      <c r="ED561" s="28"/>
      <c r="EE561" s="28"/>
      <c r="EF561" s="28"/>
      <c r="EG561" s="28"/>
      <c r="EH561" s="28"/>
      <c r="EI561" s="28"/>
      <c r="EJ561" s="28"/>
      <c r="EK561" s="28"/>
      <c r="EL561" s="28"/>
      <c r="EM561" s="28"/>
    </row>
    <row r="562" spans="1:143" s="44" customFormat="1">
      <c r="A562" s="136"/>
      <c r="B562" s="103"/>
      <c r="C562" s="103"/>
      <c r="D562" s="103"/>
      <c r="K562" s="48"/>
      <c r="L562" s="48"/>
      <c r="O562" s="45"/>
      <c r="P562" s="45"/>
      <c r="U562" s="41"/>
      <c r="V562" s="41"/>
      <c r="W562" s="54"/>
      <c r="X562" s="54"/>
      <c r="AH562" s="61"/>
      <c r="AL562" s="100"/>
      <c r="AM562" s="32"/>
      <c r="AN562" s="32"/>
      <c r="AO562" s="32"/>
      <c r="AP562" s="126"/>
      <c r="AQ562" s="104"/>
      <c r="AR562" s="32"/>
      <c r="AS562" s="32"/>
      <c r="AT562" s="28"/>
      <c r="AU562" s="104"/>
      <c r="AV562" s="104"/>
      <c r="AW562" s="104"/>
      <c r="AX562" s="104"/>
      <c r="AY562" s="32"/>
      <c r="AZ562" s="104"/>
      <c r="BA562" s="104"/>
      <c r="BB562" s="108"/>
      <c r="BC562" s="108"/>
      <c r="BD562" s="108"/>
      <c r="BE562" s="104"/>
      <c r="BF562" s="104"/>
      <c r="BG562" s="28"/>
      <c r="BH562" s="28"/>
      <c r="BI562" s="28"/>
      <c r="BJ562" s="28"/>
      <c r="BK562" s="28"/>
      <c r="BL562" s="28"/>
      <c r="BM562" s="28"/>
      <c r="BN562" s="28"/>
      <c r="BO562" s="28"/>
      <c r="BP562" s="28"/>
      <c r="BQ562" s="28"/>
      <c r="BR562" s="28"/>
      <c r="BS562" s="28"/>
      <c r="BT562" s="28"/>
      <c r="BU562" s="28"/>
      <c r="BV562" s="28"/>
      <c r="BW562" s="28"/>
      <c r="BX562" s="28"/>
      <c r="BY562" s="28"/>
      <c r="BZ562" s="28"/>
      <c r="CA562" s="28"/>
      <c r="CB562" s="28"/>
      <c r="CC562" s="28"/>
      <c r="CD562" s="28"/>
      <c r="CE562" s="28"/>
      <c r="CF562" s="28"/>
      <c r="CG562" s="28"/>
      <c r="CH562" s="28"/>
      <c r="CI562" s="28"/>
      <c r="CJ562" s="28"/>
      <c r="CK562" s="28"/>
      <c r="CL562" s="28"/>
      <c r="CM562" s="28"/>
      <c r="CN562" s="28"/>
      <c r="CO562" s="28"/>
      <c r="CP562" s="28"/>
      <c r="CQ562" s="28"/>
      <c r="CR562" s="28"/>
      <c r="CS562" s="28"/>
      <c r="CT562" s="28"/>
      <c r="CU562" s="28"/>
      <c r="CV562" s="28"/>
      <c r="CW562" s="28"/>
      <c r="CX562" s="28"/>
      <c r="CY562" s="28"/>
      <c r="CZ562" s="28"/>
      <c r="DA562" s="28"/>
      <c r="DB562" s="28"/>
      <c r="DC562" s="28"/>
      <c r="DD562" s="28"/>
      <c r="DE562" s="28"/>
      <c r="DF562" s="28"/>
      <c r="DG562" s="28"/>
      <c r="DH562" s="28"/>
      <c r="DI562" s="28"/>
      <c r="DJ562" s="28"/>
      <c r="DK562" s="28"/>
      <c r="DL562" s="28"/>
      <c r="DM562" s="28"/>
      <c r="DN562" s="28"/>
      <c r="DO562" s="28"/>
      <c r="DP562" s="28"/>
      <c r="DQ562" s="28"/>
      <c r="DR562" s="28"/>
      <c r="DS562" s="28"/>
      <c r="DT562" s="28"/>
      <c r="DU562" s="28"/>
      <c r="DV562" s="28"/>
      <c r="DW562" s="28"/>
      <c r="DX562" s="28"/>
      <c r="DY562" s="28"/>
      <c r="DZ562" s="28"/>
      <c r="EA562" s="28"/>
      <c r="EB562" s="28"/>
      <c r="EC562" s="28"/>
      <c r="ED562" s="28"/>
      <c r="EE562" s="28"/>
      <c r="EF562" s="28"/>
      <c r="EG562" s="28"/>
      <c r="EH562" s="28"/>
      <c r="EI562" s="28"/>
      <c r="EJ562" s="28"/>
      <c r="EK562" s="28"/>
      <c r="EL562" s="28"/>
      <c r="EM562" s="28"/>
    </row>
    <row r="563" spans="1:143" s="44" customFormat="1">
      <c r="A563" s="136"/>
      <c r="B563" s="103"/>
      <c r="C563" s="103"/>
      <c r="D563" s="103"/>
      <c r="K563" s="48"/>
      <c r="L563" s="48"/>
      <c r="O563" s="45"/>
      <c r="P563" s="45"/>
      <c r="U563" s="41"/>
      <c r="V563" s="41"/>
      <c r="W563" s="54"/>
      <c r="X563" s="54"/>
      <c r="AH563" s="61"/>
      <c r="AL563" s="100"/>
      <c r="AM563" s="32"/>
      <c r="AN563" s="32"/>
      <c r="AO563" s="32"/>
      <c r="AP563" s="126"/>
      <c r="AQ563" s="104"/>
      <c r="AR563" s="32"/>
      <c r="AS563" s="32"/>
      <c r="AT563" s="28"/>
      <c r="AU563" s="104"/>
      <c r="AV563" s="104"/>
      <c r="AW563" s="104"/>
      <c r="AX563" s="104"/>
      <c r="AY563" s="32"/>
      <c r="AZ563" s="104"/>
      <c r="BA563" s="104"/>
      <c r="BB563" s="108"/>
      <c r="BC563" s="108"/>
      <c r="BD563" s="108"/>
      <c r="BE563" s="104"/>
      <c r="BF563" s="104"/>
      <c r="BG563" s="28"/>
      <c r="BH563" s="28"/>
      <c r="BI563" s="28"/>
      <c r="BJ563" s="28"/>
      <c r="BK563" s="28"/>
      <c r="BL563" s="28"/>
      <c r="BM563" s="28"/>
      <c r="BN563" s="28"/>
      <c r="BO563" s="28"/>
      <c r="BP563" s="28"/>
      <c r="BQ563" s="28"/>
      <c r="BR563" s="28"/>
      <c r="BS563" s="28"/>
      <c r="BT563" s="28"/>
      <c r="BU563" s="28"/>
      <c r="BV563" s="28"/>
      <c r="BW563" s="28"/>
      <c r="BX563" s="28"/>
      <c r="BY563" s="28"/>
      <c r="BZ563" s="28"/>
      <c r="CA563" s="28"/>
      <c r="CB563" s="28"/>
      <c r="CC563" s="28"/>
      <c r="CD563" s="28"/>
      <c r="CE563" s="28"/>
      <c r="CF563" s="28"/>
      <c r="CG563" s="28"/>
      <c r="CH563" s="28"/>
      <c r="CI563" s="28"/>
      <c r="CJ563" s="28"/>
      <c r="CK563" s="28"/>
      <c r="CL563" s="28"/>
      <c r="CM563" s="28"/>
      <c r="CN563" s="28"/>
      <c r="CO563" s="28"/>
      <c r="CP563" s="28"/>
      <c r="CQ563" s="28"/>
      <c r="CR563" s="28"/>
      <c r="CS563" s="28"/>
      <c r="CT563" s="28"/>
      <c r="CU563" s="28"/>
      <c r="CV563" s="28"/>
      <c r="CW563" s="28"/>
      <c r="CX563" s="28"/>
      <c r="CY563" s="28"/>
      <c r="CZ563" s="28"/>
      <c r="DA563" s="28"/>
      <c r="DB563" s="28"/>
      <c r="DC563" s="28"/>
      <c r="DD563" s="28"/>
      <c r="DE563" s="28"/>
      <c r="DF563" s="28"/>
      <c r="DG563" s="28"/>
      <c r="DH563" s="28"/>
      <c r="DI563" s="28"/>
      <c r="DJ563" s="28"/>
      <c r="DK563" s="28"/>
      <c r="DL563" s="28"/>
      <c r="DM563" s="28"/>
      <c r="DN563" s="28"/>
      <c r="DO563" s="28"/>
      <c r="DP563" s="28"/>
      <c r="DQ563" s="28"/>
      <c r="DR563" s="28"/>
      <c r="DS563" s="28"/>
      <c r="DT563" s="28"/>
      <c r="DU563" s="28"/>
      <c r="DV563" s="28"/>
      <c r="DW563" s="28"/>
      <c r="DX563" s="28"/>
      <c r="DY563" s="28"/>
      <c r="DZ563" s="28"/>
      <c r="EA563" s="28"/>
      <c r="EB563" s="28"/>
      <c r="EC563" s="28"/>
      <c r="ED563" s="28"/>
      <c r="EE563" s="28"/>
      <c r="EF563" s="28"/>
      <c r="EG563" s="28"/>
      <c r="EH563" s="28"/>
      <c r="EI563" s="28"/>
      <c r="EJ563" s="28"/>
      <c r="EK563" s="28"/>
      <c r="EL563" s="28"/>
      <c r="EM563" s="28"/>
    </row>
    <row r="564" spans="1:143" s="44" customFormat="1">
      <c r="A564" s="136"/>
      <c r="B564" s="103"/>
      <c r="C564" s="103"/>
      <c r="D564" s="103"/>
      <c r="K564" s="48"/>
      <c r="L564" s="48"/>
      <c r="O564" s="45"/>
      <c r="P564" s="45"/>
      <c r="U564" s="41"/>
      <c r="V564" s="41"/>
      <c r="W564" s="54"/>
      <c r="X564" s="54"/>
      <c r="AH564" s="61"/>
      <c r="AL564" s="100"/>
      <c r="AM564" s="32"/>
      <c r="AN564" s="32"/>
      <c r="AO564" s="32"/>
      <c r="AP564" s="126"/>
      <c r="AQ564" s="104"/>
      <c r="AR564" s="32"/>
      <c r="AS564" s="32"/>
      <c r="AT564" s="28"/>
      <c r="AU564" s="104"/>
      <c r="AV564" s="104"/>
      <c r="AW564" s="104"/>
      <c r="AX564" s="104"/>
      <c r="AY564" s="32"/>
      <c r="AZ564" s="104"/>
      <c r="BA564" s="104"/>
      <c r="BB564" s="108"/>
      <c r="BC564" s="108"/>
      <c r="BD564" s="108"/>
      <c r="BE564" s="104"/>
      <c r="BF564" s="104"/>
      <c r="BG564" s="28"/>
      <c r="BH564" s="28"/>
      <c r="BI564" s="28"/>
      <c r="BJ564" s="28"/>
      <c r="BK564" s="28"/>
      <c r="BL564" s="28"/>
      <c r="BM564" s="28"/>
      <c r="BN564" s="28"/>
      <c r="BO564" s="28"/>
      <c r="BP564" s="28"/>
      <c r="BQ564" s="28"/>
      <c r="BR564" s="28"/>
      <c r="BS564" s="28"/>
      <c r="BT564" s="28"/>
      <c r="BU564" s="28"/>
      <c r="BV564" s="28"/>
      <c r="BW564" s="28"/>
      <c r="BX564" s="28"/>
      <c r="BY564" s="28"/>
      <c r="BZ564" s="28"/>
      <c r="CA564" s="28"/>
      <c r="CB564" s="28"/>
      <c r="CC564" s="28"/>
      <c r="CD564" s="28"/>
      <c r="CE564" s="28"/>
      <c r="CF564" s="28"/>
      <c r="CG564" s="28"/>
      <c r="CH564" s="28"/>
      <c r="CI564" s="28"/>
      <c r="CJ564" s="28"/>
      <c r="CK564" s="28"/>
      <c r="CL564" s="28"/>
      <c r="CM564" s="28"/>
      <c r="CN564" s="28"/>
      <c r="CO564" s="28"/>
      <c r="CP564" s="28"/>
      <c r="CQ564" s="28"/>
      <c r="CR564" s="28"/>
      <c r="CS564" s="28"/>
      <c r="CT564" s="28"/>
      <c r="CU564" s="28"/>
      <c r="CV564" s="28"/>
      <c r="CW564" s="28"/>
      <c r="CX564" s="28"/>
      <c r="CY564" s="28"/>
      <c r="CZ564" s="28"/>
      <c r="DA564" s="28"/>
      <c r="DB564" s="28"/>
      <c r="DC564" s="28"/>
      <c r="DD564" s="28"/>
      <c r="DE564" s="28"/>
      <c r="DF564" s="28"/>
      <c r="DG564" s="28"/>
      <c r="DH564" s="28"/>
      <c r="DI564" s="28"/>
      <c r="DJ564" s="28"/>
      <c r="DK564" s="28"/>
      <c r="DL564" s="28"/>
      <c r="DM564" s="28"/>
      <c r="DN564" s="28"/>
      <c r="DO564" s="28"/>
      <c r="DP564" s="28"/>
      <c r="DQ564" s="28"/>
      <c r="DR564" s="28"/>
      <c r="DS564" s="28"/>
      <c r="DT564" s="28"/>
      <c r="DU564" s="28"/>
      <c r="DV564" s="28"/>
      <c r="DW564" s="28"/>
      <c r="DX564" s="28"/>
      <c r="DY564" s="28"/>
      <c r="DZ564" s="28"/>
      <c r="EA564" s="28"/>
      <c r="EB564" s="28"/>
      <c r="EC564" s="28"/>
      <c r="ED564" s="28"/>
      <c r="EE564" s="28"/>
      <c r="EF564" s="28"/>
      <c r="EG564" s="28"/>
      <c r="EH564" s="28"/>
      <c r="EI564" s="28"/>
      <c r="EJ564" s="28"/>
      <c r="EK564" s="28"/>
      <c r="EL564" s="28"/>
      <c r="EM564" s="28"/>
    </row>
    <row r="565" spans="1:143" s="44" customFormat="1">
      <c r="A565" s="136"/>
      <c r="B565" s="103"/>
      <c r="C565" s="103"/>
      <c r="D565" s="103"/>
      <c r="K565" s="48"/>
      <c r="L565" s="48"/>
      <c r="O565" s="45"/>
      <c r="P565" s="45"/>
      <c r="U565" s="41"/>
      <c r="V565" s="41"/>
      <c r="W565" s="54"/>
      <c r="X565" s="54"/>
      <c r="AH565" s="61"/>
      <c r="AL565" s="100"/>
      <c r="AM565" s="32"/>
      <c r="AN565" s="32"/>
      <c r="AO565" s="32"/>
      <c r="AP565" s="126"/>
      <c r="AQ565" s="104"/>
      <c r="AR565" s="32"/>
      <c r="AS565" s="32"/>
      <c r="AT565" s="28"/>
      <c r="AU565" s="104"/>
      <c r="AV565" s="104"/>
      <c r="AW565" s="104"/>
      <c r="AX565" s="104"/>
      <c r="AY565" s="32"/>
      <c r="AZ565" s="104"/>
      <c r="BA565" s="104"/>
      <c r="BB565" s="108"/>
      <c r="BC565" s="108"/>
      <c r="BD565" s="108"/>
      <c r="BE565" s="104"/>
      <c r="BF565" s="104"/>
      <c r="BG565" s="28"/>
      <c r="BH565" s="28"/>
      <c r="BI565" s="28"/>
      <c r="BJ565" s="28"/>
      <c r="BK565" s="28"/>
      <c r="BL565" s="28"/>
      <c r="BM565" s="28"/>
      <c r="BN565" s="28"/>
      <c r="BO565" s="28"/>
      <c r="BP565" s="28"/>
      <c r="BQ565" s="28"/>
      <c r="BR565" s="28"/>
      <c r="BS565" s="28"/>
      <c r="BT565" s="28"/>
      <c r="BU565" s="28"/>
      <c r="BV565" s="28"/>
      <c r="BW565" s="28"/>
      <c r="BX565" s="28"/>
      <c r="BY565" s="28"/>
      <c r="BZ565" s="28"/>
      <c r="CA565" s="28"/>
      <c r="CB565" s="28"/>
      <c r="CC565" s="28"/>
      <c r="CD565" s="28"/>
      <c r="CE565" s="28"/>
      <c r="CF565" s="28"/>
      <c r="CG565" s="28"/>
      <c r="CH565" s="28"/>
      <c r="CI565" s="28"/>
      <c r="CJ565" s="28"/>
      <c r="CK565" s="28"/>
      <c r="CL565" s="28"/>
      <c r="CM565" s="28"/>
      <c r="CN565" s="28"/>
      <c r="CO565" s="28"/>
      <c r="CP565" s="28"/>
      <c r="CQ565" s="28"/>
      <c r="CR565" s="28"/>
      <c r="CS565" s="28"/>
      <c r="CT565" s="28"/>
      <c r="CU565" s="28"/>
      <c r="CV565" s="28"/>
      <c r="CW565" s="28"/>
      <c r="CX565" s="28"/>
      <c r="CY565" s="28"/>
      <c r="CZ565" s="28"/>
      <c r="DA565" s="28"/>
      <c r="DB565" s="28"/>
      <c r="DC565" s="28"/>
      <c r="DD565" s="28"/>
      <c r="DE565" s="28"/>
      <c r="DF565" s="28"/>
      <c r="DG565" s="28"/>
      <c r="DH565" s="28"/>
      <c r="DI565" s="28"/>
      <c r="DJ565" s="28"/>
      <c r="DK565" s="28"/>
      <c r="DL565" s="28"/>
      <c r="DM565" s="28"/>
      <c r="DN565" s="28"/>
      <c r="DO565" s="28"/>
      <c r="DP565" s="28"/>
      <c r="DQ565" s="28"/>
      <c r="DR565" s="28"/>
      <c r="DS565" s="28"/>
      <c r="DT565" s="28"/>
      <c r="DU565" s="28"/>
      <c r="DV565" s="28"/>
      <c r="DW565" s="28"/>
      <c r="DX565" s="28"/>
      <c r="DY565" s="28"/>
      <c r="DZ565" s="28"/>
      <c r="EA565" s="28"/>
      <c r="EB565" s="28"/>
      <c r="EC565" s="28"/>
      <c r="ED565" s="28"/>
      <c r="EE565" s="28"/>
      <c r="EF565" s="28"/>
      <c r="EG565" s="28"/>
      <c r="EH565" s="28"/>
      <c r="EI565" s="28"/>
      <c r="EJ565" s="28"/>
      <c r="EK565" s="28"/>
      <c r="EL565" s="28"/>
      <c r="EM565" s="28"/>
    </row>
    <row r="566" spans="1:143" s="44" customFormat="1">
      <c r="A566" s="136"/>
      <c r="B566" s="103"/>
      <c r="C566" s="103"/>
      <c r="D566" s="103"/>
      <c r="K566" s="48"/>
      <c r="L566" s="48"/>
      <c r="O566" s="45"/>
      <c r="P566" s="45"/>
      <c r="U566" s="41"/>
      <c r="V566" s="41"/>
      <c r="W566" s="54"/>
      <c r="X566" s="54"/>
      <c r="AH566" s="61"/>
      <c r="AL566" s="100"/>
      <c r="AM566" s="32"/>
      <c r="AN566" s="32"/>
      <c r="AO566" s="32"/>
      <c r="AP566" s="126"/>
      <c r="AQ566" s="104"/>
      <c r="AR566" s="32"/>
      <c r="AS566" s="32"/>
      <c r="AT566" s="28"/>
      <c r="AU566" s="104"/>
      <c r="AV566" s="104"/>
      <c r="AW566" s="104"/>
      <c r="AX566" s="104"/>
      <c r="AY566" s="32"/>
      <c r="AZ566" s="104"/>
      <c r="BA566" s="104"/>
      <c r="BB566" s="108"/>
      <c r="BC566" s="108"/>
      <c r="BD566" s="108"/>
      <c r="BE566" s="104"/>
      <c r="BF566" s="104"/>
      <c r="BG566" s="28"/>
      <c r="BH566" s="28"/>
      <c r="BI566" s="28"/>
      <c r="BJ566" s="28"/>
      <c r="BK566" s="28"/>
      <c r="BL566" s="28"/>
      <c r="BM566" s="28"/>
      <c r="BN566" s="28"/>
      <c r="BO566" s="28"/>
      <c r="BP566" s="28"/>
      <c r="BQ566" s="28"/>
      <c r="BR566" s="28"/>
      <c r="BS566" s="28"/>
      <c r="BT566" s="28"/>
      <c r="BU566" s="28"/>
      <c r="BV566" s="28"/>
      <c r="BW566" s="28"/>
      <c r="BX566" s="28"/>
      <c r="BY566" s="28"/>
      <c r="BZ566" s="28"/>
      <c r="CA566" s="28"/>
      <c r="CB566" s="28"/>
      <c r="CC566" s="28"/>
      <c r="CD566" s="28"/>
      <c r="CE566" s="28"/>
      <c r="CF566" s="28"/>
      <c r="CG566" s="28"/>
      <c r="CH566" s="28"/>
      <c r="CI566" s="28"/>
      <c r="CJ566" s="28"/>
      <c r="CK566" s="28"/>
      <c r="CL566" s="28"/>
      <c r="CM566" s="28"/>
      <c r="CN566" s="28"/>
      <c r="CO566" s="28"/>
      <c r="CP566" s="28"/>
      <c r="CQ566" s="28"/>
      <c r="CR566" s="28"/>
      <c r="CS566" s="28"/>
      <c r="CT566" s="28"/>
      <c r="CU566" s="28"/>
      <c r="CV566" s="28"/>
      <c r="CW566" s="28"/>
      <c r="CX566" s="28"/>
      <c r="CY566" s="28"/>
      <c r="CZ566" s="28"/>
      <c r="DA566" s="28"/>
      <c r="DB566" s="28"/>
      <c r="DC566" s="28"/>
      <c r="DD566" s="28"/>
      <c r="DE566" s="28"/>
      <c r="DF566" s="28"/>
      <c r="DG566" s="28"/>
      <c r="DH566" s="28"/>
      <c r="DI566" s="28"/>
      <c r="DJ566" s="28"/>
      <c r="DK566" s="28"/>
      <c r="DL566" s="28"/>
      <c r="DM566" s="28"/>
      <c r="DN566" s="28"/>
      <c r="DO566" s="28"/>
      <c r="DP566" s="28"/>
      <c r="DQ566" s="28"/>
      <c r="DR566" s="28"/>
      <c r="DS566" s="28"/>
      <c r="DT566" s="28"/>
      <c r="DU566" s="28"/>
      <c r="DV566" s="28"/>
      <c r="DW566" s="28"/>
      <c r="DX566" s="28"/>
      <c r="DY566" s="28"/>
      <c r="DZ566" s="28"/>
      <c r="EA566" s="28"/>
      <c r="EB566" s="28"/>
      <c r="EC566" s="28"/>
      <c r="ED566" s="28"/>
      <c r="EE566" s="28"/>
      <c r="EF566" s="28"/>
      <c r="EG566" s="28"/>
      <c r="EH566" s="28"/>
      <c r="EI566" s="28"/>
      <c r="EJ566" s="28"/>
      <c r="EK566" s="28"/>
      <c r="EL566" s="28"/>
      <c r="EM566" s="28"/>
    </row>
    <row r="567" spans="1:143" s="44" customFormat="1">
      <c r="A567" s="136"/>
      <c r="B567" s="103"/>
      <c r="C567" s="103"/>
      <c r="D567" s="103"/>
      <c r="K567" s="48"/>
      <c r="L567" s="48"/>
      <c r="O567" s="45"/>
      <c r="P567" s="45"/>
      <c r="U567" s="41"/>
      <c r="V567" s="41"/>
      <c r="W567" s="54"/>
      <c r="X567" s="54"/>
      <c r="AH567" s="61"/>
      <c r="AL567" s="100"/>
      <c r="AM567" s="32"/>
      <c r="AN567" s="32"/>
      <c r="AO567" s="32"/>
      <c r="AP567" s="126"/>
      <c r="AQ567" s="104"/>
      <c r="AR567" s="32"/>
      <c r="AS567" s="32"/>
      <c r="AT567" s="28"/>
      <c r="AU567" s="104"/>
      <c r="AV567" s="104"/>
      <c r="AW567" s="104"/>
      <c r="AX567" s="104"/>
      <c r="AY567" s="32"/>
      <c r="AZ567" s="104"/>
      <c r="BA567" s="104"/>
      <c r="BB567" s="108"/>
      <c r="BC567" s="108"/>
      <c r="BD567" s="108"/>
      <c r="BE567" s="104"/>
      <c r="BF567" s="104"/>
      <c r="BG567" s="28"/>
      <c r="BH567" s="28"/>
      <c r="BI567" s="28"/>
      <c r="BJ567" s="28"/>
      <c r="BK567" s="28"/>
      <c r="BL567" s="28"/>
      <c r="BM567" s="28"/>
      <c r="BN567" s="28"/>
      <c r="BO567" s="28"/>
      <c r="BP567" s="28"/>
      <c r="BQ567" s="28"/>
      <c r="BR567" s="28"/>
      <c r="BS567" s="28"/>
      <c r="BT567" s="28"/>
      <c r="BU567" s="28"/>
      <c r="BV567" s="28"/>
      <c r="BW567" s="28"/>
      <c r="BX567" s="28"/>
      <c r="BY567" s="28"/>
      <c r="BZ567" s="28"/>
      <c r="CA567" s="28"/>
      <c r="CB567" s="28"/>
      <c r="CC567" s="28"/>
      <c r="CD567" s="28"/>
      <c r="CE567" s="28"/>
      <c r="CF567" s="28"/>
      <c r="CG567" s="28"/>
      <c r="CH567" s="28"/>
      <c r="CI567" s="28"/>
      <c r="CJ567" s="28"/>
      <c r="CK567" s="28"/>
      <c r="CL567" s="28"/>
      <c r="CM567" s="28"/>
      <c r="CN567" s="28"/>
      <c r="CO567" s="28"/>
      <c r="CP567" s="28"/>
      <c r="CQ567" s="28"/>
      <c r="CR567" s="28"/>
      <c r="CS567" s="28"/>
      <c r="CT567" s="28"/>
      <c r="CU567" s="28"/>
      <c r="CV567" s="28"/>
      <c r="CW567" s="28"/>
      <c r="CX567" s="28"/>
      <c r="CY567" s="28"/>
      <c r="CZ567" s="28"/>
      <c r="DA567" s="28"/>
      <c r="DB567" s="28"/>
      <c r="DC567" s="28"/>
      <c r="DD567" s="28"/>
      <c r="DE567" s="28"/>
      <c r="DF567" s="28"/>
      <c r="DG567" s="28"/>
      <c r="DH567" s="28"/>
      <c r="DI567" s="28"/>
      <c r="DJ567" s="28"/>
      <c r="DK567" s="28"/>
      <c r="DL567" s="28"/>
      <c r="DM567" s="28"/>
      <c r="DN567" s="28"/>
      <c r="DO567" s="28"/>
      <c r="DP567" s="28"/>
      <c r="DQ567" s="28"/>
      <c r="DR567" s="28"/>
      <c r="DS567" s="28"/>
      <c r="DT567" s="28"/>
      <c r="DU567" s="28"/>
      <c r="DV567" s="28"/>
      <c r="DW567" s="28"/>
      <c r="DX567" s="28"/>
      <c r="DY567" s="28"/>
      <c r="DZ567" s="28"/>
      <c r="EA567" s="28"/>
      <c r="EB567" s="28"/>
      <c r="EC567" s="28"/>
      <c r="ED567" s="28"/>
      <c r="EE567" s="28"/>
      <c r="EF567" s="28"/>
      <c r="EG567" s="28"/>
      <c r="EH567" s="28"/>
      <c r="EI567" s="28"/>
      <c r="EJ567" s="28"/>
      <c r="EK567" s="28"/>
      <c r="EL567" s="28"/>
      <c r="EM567" s="28"/>
    </row>
    <row r="568" spans="1:143" s="44" customFormat="1">
      <c r="A568" s="136"/>
      <c r="B568" s="103"/>
      <c r="C568" s="103"/>
      <c r="D568" s="103"/>
      <c r="K568" s="48"/>
      <c r="L568" s="48"/>
      <c r="O568" s="45"/>
      <c r="P568" s="45"/>
      <c r="U568" s="41"/>
      <c r="V568" s="41"/>
      <c r="W568" s="54"/>
      <c r="X568" s="54"/>
      <c r="AH568" s="61"/>
      <c r="AL568" s="100"/>
      <c r="AM568" s="32"/>
      <c r="AN568" s="32"/>
      <c r="AO568" s="32"/>
      <c r="AP568" s="126"/>
      <c r="AQ568" s="104"/>
      <c r="AR568" s="32"/>
      <c r="AS568" s="32"/>
      <c r="AT568" s="28"/>
      <c r="AU568" s="104"/>
      <c r="AV568" s="104"/>
      <c r="AW568" s="104"/>
      <c r="AX568" s="104"/>
      <c r="AY568" s="32"/>
      <c r="AZ568" s="104"/>
      <c r="BA568" s="104"/>
      <c r="BB568" s="108"/>
      <c r="BC568" s="108"/>
      <c r="BD568" s="108"/>
      <c r="BE568" s="104"/>
      <c r="BF568" s="104"/>
      <c r="BG568" s="28"/>
      <c r="BH568" s="28"/>
      <c r="BI568" s="28"/>
      <c r="BJ568" s="28"/>
      <c r="BK568" s="28"/>
      <c r="BL568" s="28"/>
      <c r="BM568" s="28"/>
      <c r="BN568" s="28"/>
      <c r="BO568" s="28"/>
      <c r="BP568" s="28"/>
      <c r="BQ568" s="28"/>
      <c r="BR568" s="28"/>
      <c r="BS568" s="28"/>
      <c r="BT568" s="28"/>
      <c r="BU568" s="28"/>
      <c r="BV568" s="28"/>
      <c r="BW568" s="28"/>
      <c r="BX568" s="28"/>
      <c r="BY568" s="28"/>
      <c r="BZ568" s="28"/>
      <c r="CA568" s="28"/>
      <c r="CB568" s="28"/>
      <c r="CC568" s="28"/>
      <c r="CD568" s="28"/>
      <c r="CE568" s="28"/>
      <c r="CF568" s="28"/>
      <c r="CG568" s="28"/>
      <c r="CH568" s="28"/>
      <c r="CI568" s="28"/>
      <c r="CJ568" s="28"/>
      <c r="CK568" s="28"/>
      <c r="CL568" s="28"/>
      <c r="CM568" s="28"/>
      <c r="CN568" s="28"/>
      <c r="CO568" s="28"/>
      <c r="CP568" s="28"/>
      <c r="CQ568" s="28"/>
      <c r="CR568" s="28"/>
      <c r="CS568" s="28"/>
      <c r="CT568" s="28"/>
      <c r="CU568" s="28"/>
      <c r="CV568" s="28"/>
      <c r="CW568" s="28"/>
      <c r="CX568" s="28"/>
      <c r="CY568" s="28"/>
      <c r="CZ568" s="28"/>
      <c r="DA568" s="28"/>
      <c r="DB568" s="28"/>
      <c r="DC568" s="28"/>
      <c r="DD568" s="28"/>
      <c r="DE568" s="28"/>
      <c r="DF568" s="28"/>
      <c r="DG568" s="28"/>
      <c r="DH568" s="28"/>
      <c r="DI568" s="28"/>
      <c r="DJ568" s="28"/>
      <c r="DK568" s="28"/>
      <c r="DL568" s="28"/>
      <c r="DM568" s="28"/>
      <c r="DN568" s="28"/>
      <c r="DO568" s="28"/>
      <c r="DP568" s="28"/>
      <c r="DQ568" s="28"/>
      <c r="DR568" s="28"/>
      <c r="DS568" s="28"/>
      <c r="DT568" s="28"/>
      <c r="DU568" s="28"/>
      <c r="DV568" s="28"/>
      <c r="DW568" s="28"/>
      <c r="DX568" s="28"/>
      <c r="DY568" s="28"/>
      <c r="DZ568" s="28"/>
      <c r="EA568" s="28"/>
      <c r="EB568" s="28"/>
      <c r="EC568" s="28"/>
      <c r="ED568" s="28"/>
      <c r="EE568" s="28"/>
      <c r="EF568" s="28"/>
      <c r="EG568" s="28"/>
      <c r="EH568" s="28"/>
      <c r="EI568" s="28"/>
      <c r="EJ568" s="28"/>
      <c r="EK568" s="28"/>
      <c r="EL568" s="28"/>
      <c r="EM568" s="28"/>
    </row>
    <row r="569" spans="1:143" s="44" customFormat="1">
      <c r="A569" s="136"/>
      <c r="B569" s="103"/>
      <c r="C569" s="103"/>
      <c r="D569" s="103"/>
      <c r="K569" s="48"/>
      <c r="L569" s="48"/>
      <c r="O569" s="45"/>
      <c r="P569" s="45"/>
      <c r="U569" s="41"/>
      <c r="V569" s="41"/>
      <c r="W569" s="54"/>
      <c r="X569" s="54"/>
      <c r="AH569" s="61"/>
      <c r="AL569" s="100"/>
      <c r="AM569" s="32"/>
      <c r="AN569" s="32"/>
      <c r="AO569" s="32"/>
      <c r="AP569" s="126"/>
      <c r="AQ569" s="104"/>
      <c r="AR569" s="32"/>
      <c r="AS569" s="32"/>
      <c r="AT569" s="28"/>
      <c r="AU569" s="104"/>
      <c r="AV569" s="104"/>
      <c r="AW569" s="104"/>
      <c r="AX569" s="104"/>
      <c r="AY569" s="32"/>
      <c r="AZ569" s="104"/>
      <c r="BA569" s="104"/>
      <c r="BB569" s="108"/>
      <c r="BC569" s="108"/>
      <c r="BD569" s="108"/>
      <c r="BE569" s="104"/>
      <c r="BF569" s="104"/>
      <c r="BG569" s="28"/>
      <c r="BH569" s="28"/>
      <c r="BI569" s="28"/>
      <c r="BJ569" s="28"/>
      <c r="BK569" s="28"/>
      <c r="BL569" s="28"/>
      <c r="BM569" s="28"/>
      <c r="BN569" s="28"/>
      <c r="BO569" s="28"/>
      <c r="BP569" s="28"/>
      <c r="BQ569" s="28"/>
      <c r="BR569" s="28"/>
      <c r="BS569" s="28"/>
      <c r="BT569" s="28"/>
      <c r="BU569" s="28"/>
      <c r="BV569" s="28"/>
      <c r="BW569" s="28"/>
      <c r="BX569" s="28"/>
      <c r="BY569" s="28"/>
      <c r="BZ569" s="28"/>
      <c r="CA569" s="28"/>
      <c r="CB569" s="28"/>
      <c r="CC569" s="28"/>
      <c r="CD569" s="28"/>
      <c r="CE569" s="28"/>
      <c r="CF569" s="28"/>
      <c r="CG569" s="28"/>
      <c r="CH569" s="28"/>
      <c r="CI569" s="28"/>
      <c r="CJ569" s="28"/>
      <c r="CK569" s="28"/>
      <c r="CL569" s="28"/>
      <c r="CM569" s="28"/>
      <c r="CN569" s="28"/>
      <c r="CO569" s="28"/>
      <c r="CP569" s="28"/>
      <c r="CQ569" s="28"/>
      <c r="CR569" s="28"/>
      <c r="CS569" s="28"/>
      <c r="CT569" s="28"/>
      <c r="CU569" s="28"/>
      <c r="CV569" s="28"/>
      <c r="CW569" s="28"/>
      <c r="CX569" s="28"/>
      <c r="CY569" s="28"/>
      <c r="CZ569" s="28"/>
      <c r="DA569" s="28"/>
      <c r="DB569" s="28"/>
      <c r="DC569" s="28"/>
      <c r="DD569" s="28"/>
      <c r="DE569" s="28"/>
      <c r="DF569" s="28"/>
      <c r="DG569" s="28"/>
      <c r="DH569" s="28"/>
      <c r="DI569" s="28"/>
      <c r="DJ569" s="28"/>
      <c r="DK569" s="28"/>
      <c r="DL569" s="28"/>
      <c r="DM569" s="28"/>
      <c r="DN569" s="28"/>
      <c r="DO569" s="28"/>
      <c r="DP569" s="28"/>
      <c r="DQ569" s="28"/>
      <c r="DR569" s="28"/>
      <c r="DS569" s="28"/>
      <c r="DT569" s="28"/>
      <c r="DU569" s="28"/>
      <c r="DV569" s="28"/>
      <c r="DW569" s="28"/>
      <c r="DX569" s="28"/>
      <c r="DY569" s="28"/>
      <c r="DZ569" s="28"/>
      <c r="EA569" s="28"/>
      <c r="EB569" s="28"/>
      <c r="EC569" s="28"/>
      <c r="ED569" s="28"/>
      <c r="EE569" s="28"/>
      <c r="EF569" s="28"/>
      <c r="EG569" s="28"/>
      <c r="EH569" s="28"/>
      <c r="EI569" s="28"/>
      <c r="EJ569" s="28"/>
      <c r="EK569" s="28"/>
      <c r="EL569" s="28"/>
      <c r="EM569" s="28"/>
    </row>
    <row r="570" spans="1:143" s="44" customFormat="1">
      <c r="A570" s="136"/>
      <c r="B570" s="103"/>
      <c r="C570" s="103"/>
      <c r="D570" s="103"/>
      <c r="K570" s="48"/>
      <c r="L570" s="48"/>
      <c r="O570" s="45"/>
      <c r="P570" s="45"/>
      <c r="U570" s="41"/>
      <c r="V570" s="41"/>
      <c r="W570" s="54"/>
      <c r="X570" s="54"/>
      <c r="AH570" s="61"/>
      <c r="AL570" s="100"/>
      <c r="AM570" s="32"/>
      <c r="AN570" s="32"/>
      <c r="AO570" s="32"/>
      <c r="AP570" s="126"/>
      <c r="AQ570" s="104"/>
      <c r="AR570" s="32"/>
      <c r="AS570" s="32"/>
      <c r="AT570" s="28"/>
      <c r="AU570" s="104"/>
      <c r="AV570" s="104"/>
      <c r="AW570" s="104"/>
      <c r="AX570" s="104"/>
      <c r="AY570" s="32"/>
      <c r="AZ570" s="104"/>
      <c r="BA570" s="104"/>
      <c r="BB570" s="108"/>
      <c r="BC570" s="108"/>
      <c r="BD570" s="108"/>
      <c r="BE570" s="104"/>
      <c r="BF570" s="104"/>
      <c r="BG570" s="28"/>
      <c r="BH570" s="28"/>
      <c r="BI570" s="28"/>
      <c r="BJ570" s="28"/>
      <c r="BK570" s="28"/>
      <c r="BL570" s="28"/>
      <c r="BM570" s="28"/>
      <c r="BN570" s="28"/>
      <c r="BO570" s="28"/>
      <c r="BP570" s="28"/>
      <c r="BQ570" s="28"/>
      <c r="BR570" s="28"/>
      <c r="BS570" s="28"/>
      <c r="BT570" s="28"/>
      <c r="BU570" s="28"/>
      <c r="BV570" s="28"/>
      <c r="BW570" s="28"/>
      <c r="BX570" s="28"/>
      <c r="BY570" s="28"/>
      <c r="BZ570" s="28"/>
      <c r="CA570" s="28"/>
      <c r="CB570" s="28"/>
      <c r="CC570" s="28"/>
      <c r="CD570" s="28"/>
      <c r="CE570" s="28"/>
      <c r="CF570" s="28"/>
      <c r="CG570" s="28"/>
      <c r="CH570" s="28"/>
      <c r="CI570" s="28"/>
      <c r="CJ570" s="28"/>
      <c r="CK570" s="28"/>
      <c r="CL570" s="28"/>
      <c r="CM570" s="28"/>
      <c r="CN570" s="28"/>
      <c r="CO570" s="28"/>
      <c r="CP570" s="28"/>
      <c r="CQ570" s="28"/>
      <c r="CR570" s="28"/>
      <c r="CS570" s="28"/>
      <c r="CT570" s="28"/>
      <c r="CU570" s="28"/>
      <c r="CV570" s="28"/>
      <c r="CW570" s="28"/>
      <c r="CX570" s="28"/>
      <c r="CY570" s="28"/>
      <c r="CZ570" s="28"/>
      <c r="DA570" s="28"/>
      <c r="DB570" s="28"/>
      <c r="DC570" s="28"/>
      <c r="DD570" s="28"/>
      <c r="DE570" s="28"/>
      <c r="DF570" s="28"/>
      <c r="DG570" s="28"/>
      <c r="DH570" s="28"/>
      <c r="DI570" s="28"/>
      <c r="DJ570" s="28"/>
      <c r="DK570" s="28"/>
      <c r="DL570" s="28"/>
      <c r="DM570" s="28"/>
      <c r="DN570" s="28"/>
      <c r="DO570" s="28"/>
      <c r="DP570" s="28"/>
      <c r="DQ570" s="28"/>
      <c r="DR570" s="28"/>
      <c r="DS570" s="28"/>
      <c r="DT570" s="28"/>
      <c r="DU570" s="28"/>
      <c r="DV570" s="28"/>
      <c r="DW570" s="28"/>
      <c r="DX570" s="28"/>
      <c r="DY570" s="28"/>
      <c r="DZ570" s="28"/>
      <c r="EA570" s="28"/>
      <c r="EB570" s="28"/>
      <c r="EC570" s="28"/>
      <c r="ED570" s="28"/>
      <c r="EE570" s="28"/>
      <c r="EF570" s="28"/>
      <c r="EG570" s="28"/>
      <c r="EH570" s="28"/>
      <c r="EI570" s="28"/>
      <c r="EJ570" s="28"/>
      <c r="EK570" s="28"/>
      <c r="EL570" s="28"/>
      <c r="EM570" s="28"/>
    </row>
    <row r="571" spans="1:143" s="44" customFormat="1">
      <c r="A571" s="136"/>
      <c r="B571" s="103"/>
      <c r="C571" s="103"/>
      <c r="D571" s="103"/>
      <c r="K571" s="48"/>
      <c r="L571" s="48"/>
      <c r="O571" s="45"/>
      <c r="P571" s="45"/>
      <c r="U571" s="41"/>
      <c r="V571" s="41"/>
      <c r="W571" s="54"/>
      <c r="X571" s="54"/>
      <c r="AH571" s="61"/>
      <c r="AL571" s="100"/>
      <c r="AM571" s="32"/>
      <c r="AN571" s="32"/>
      <c r="AO571" s="32"/>
      <c r="AP571" s="126"/>
      <c r="AQ571" s="104"/>
      <c r="AR571" s="32"/>
      <c r="AS571" s="32"/>
      <c r="AT571" s="28"/>
      <c r="AU571" s="104"/>
      <c r="AV571" s="104"/>
      <c r="AW571" s="104"/>
      <c r="AX571" s="104"/>
      <c r="AY571" s="32"/>
      <c r="AZ571" s="104"/>
      <c r="BA571" s="104"/>
      <c r="BB571" s="108"/>
      <c r="BC571" s="108"/>
      <c r="BD571" s="108"/>
      <c r="BE571" s="104"/>
      <c r="BF571" s="104"/>
      <c r="BG571" s="28"/>
      <c r="BH571" s="28"/>
      <c r="BI571" s="28"/>
      <c r="BJ571" s="28"/>
      <c r="BK571" s="28"/>
      <c r="BL571" s="28"/>
      <c r="BM571" s="28"/>
      <c r="BN571" s="28"/>
      <c r="BO571" s="28"/>
      <c r="BP571" s="28"/>
      <c r="BQ571" s="28"/>
      <c r="BR571" s="28"/>
      <c r="BS571" s="28"/>
      <c r="BT571" s="28"/>
      <c r="BU571" s="28"/>
      <c r="BV571" s="28"/>
      <c r="BW571" s="28"/>
      <c r="BX571" s="28"/>
      <c r="BY571" s="28"/>
      <c r="BZ571" s="28"/>
      <c r="CA571" s="28"/>
      <c r="CB571" s="28"/>
      <c r="CC571" s="28"/>
      <c r="CD571" s="28"/>
      <c r="CE571" s="28"/>
      <c r="CF571" s="28"/>
      <c r="CG571" s="28"/>
      <c r="CH571" s="28"/>
      <c r="CI571" s="28"/>
      <c r="CJ571" s="28"/>
      <c r="CK571" s="28"/>
      <c r="CL571" s="28"/>
      <c r="CM571" s="28"/>
      <c r="CN571" s="28"/>
      <c r="CO571" s="28"/>
      <c r="CP571" s="28"/>
      <c r="CQ571" s="28"/>
      <c r="CR571" s="28"/>
      <c r="CS571" s="28"/>
      <c r="CT571" s="28"/>
      <c r="CU571" s="28"/>
      <c r="CV571" s="28"/>
      <c r="CW571" s="28"/>
      <c r="CX571" s="28"/>
      <c r="CY571" s="28"/>
      <c r="CZ571" s="28"/>
      <c r="DA571" s="28"/>
      <c r="DB571" s="28"/>
      <c r="DC571" s="28"/>
      <c r="DD571" s="28"/>
      <c r="DE571" s="28"/>
      <c r="DF571" s="28"/>
      <c r="DG571" s="28"/>
      <c r="DH571" s="28"/>
      <c r="DI571" s="28"/>
      <c r="DJ571" s="28"/>
      <c r="DK571" s="28"/>
      <c r="DL571" s="28"/>
      <c r="DM571" s="28"/>
      <c r="DN571" s="28"/>
      <c r="DO571" s="28"/>
      <c r="DP571" s="28"/>
      <c r="DQ571" s="28"/>
      <c r="DR571" s="28"/>
      <c r="DS571" s="28"/>
      <c r="DT571" s="28"/>
      <c r="DU571" s="28"/>
      <c r="DV571" s="28"/>
      <c r="DW571" s="28"/>
      <c r="DX571" s="28"/>
      <c r="DY571" s="28"/>
      <c r="DZ571" s="28"/>
      <c r="EA571" s="28"/>
      <c r="EB571" s="28"/>
      <c r="EC571" s="28"/>
      <c r="ED571" s="28"/>
      <c r="EE571" s="28"/>
      <c r="EF571" s="28"/>
      <c r="EG571" s="28"/>
      <c r="EH571" s="28"/>
      <c r="EI571" s="28"/>
      <c r="EJ571" s="28"/>
      <c r="EK571" s="28"/>
      <c r="EL571" s="28"/>
      <c r="EM571" s="28"/>
    </row>
    <row r="572" spans="1:143" s="44" customFormat="1">
      <c r="A572" s="136"/>
      <c r="B572" s="103"/>
      <c r="C572" s="103"/>
      <c r="D572" s="103"/>
      <c r="K572" s="48"/>
      <c r="L572" s="48"/>
      <c r="O572" s="45"/>
      <c r="P572" s="45"/>
      <c r="U572" s="41"/>
      <c r="V572" s="41"/>
      <c r="W572" s="54"/>
      <c r="X572" s="54"/>
      <c r="AH572" s="61"/>
      <c r="AL572" s="100"/>
      <c r="AM572" s="32"/>
      <c r="AN572" s="32"/>
      <c r="AO572" s="32"/>
      <c r="AP572" s="126"/>
      <c r="AQ572" s="104"/>
      <c r="AR572" s="32"/>
      <c r="AS572" s="32"/>
      <c r="AT572" s="28"/>
      <c r="AU572" s="104"/>
      <c r="AV572" s="104"/>
      <c r="AW572" s="104"/>
      <c r="AX572" s="104"/>
      <c r="AY572" s="32"/>
      <c r="AZ572" s="104"/>
      <c r="BA572" s="104"/>
      <c r="BB572" s="108"/>
      <c r="BC572" s="108"/>
      <c r="BD572" s="108"/>
      <c r="BE572" s="104"/>
      <c r="BF572" s="104"/>
      <c r="BG572" s="28"/>
      <c r="BH572" s="28"/>
      <c r="BI572" s="28"/>
      <c r="BJ572" s="28"/>
      <c r="BK572" s="28"/>
      <c r="BL572" s="28"/>
      <c r="BM572" s="28"/>
      <c r="BN572" s="28"/>
      <c r="BO572" s="28"/>
      <c r="BP572" s="28"/>
      <c r="BQ572" s="28"/>
      <c r="BR572" s="28"/>
      <c r="BS572" s="28"/>
      <c r="BT572" s="28"/>
      <c r="BU572" s="28"/>
      <c r="BV572" s="28"/>
      <c r="BW572" s="28"/>
      <c r="BX572" s="28"/>
      <c r="BY572" s="28"/>
      <c r="BZ572" s="28"/>
      <c r="CA572" s="28"/>
      <c r="CB572" s="28"/>
      <c r="CC572" s="28"/>
      <c r="CD572" s="28"/>
      <c r="CE572" s="28"/>
      <c r="CF572" s="28"/>
      <c r="CG572" s="28"/>
      <c r="CH572" s="28"/>
      <c r="CI572" s="28"/>
      <c r="CJ572" s="28"/>
      <c r="CK572" s="28"/>
      <c r="CL572" s="28"/>
      <c r="CM572" s="28"/>
      <c r="CN572" s="28"/>
      <c r="CO572" s="28"/>
      <c r="CP572" s="28"/>
      <c r="CQ572" s="28"/>
      <c r="CR572" s="28"/>
      <c r="CS572" s="28"/>
      <c r="CT572" s="28"/>
      <c r="CU572" s="28"/>
      <c r="CV572" s="28"/>
      <c r="CW572" s="28"/>
      <c r="CX572" s="28"/>
      <c r="CY572" s="28"/>
      <c r="CZ572" s="28"/>
      <c r="DA572" s="28"/>
      <c r="DB572" s="28"/>
      <c r="DC572" s="28"/>
      <c r="DD572" s="28"/>
      <c r="DE572" s="28"/>
      <c r="DF572" s="28"/>
      <c r="DG572" s="28"/>
      <c r="DH572" s="28"/>
      <c r="DI572" s="28"/>
      <c r="DJ572" s="28"/>
      <c r="DK572" s="28"/>
      <c r="DL572" s="28"/>
      <c r="DM572" s="28"/>
      <c r="DN572" s="28"/>
      <c r="DO572" s="28"/>
      <c r="DP572" s="28"/>
      <c r="DQ572" s="28"/>
      <c r="DR572" s="28"/>
      <c r="DS572" s="28"/>
      <c r="DT572" s="28"/>
      <c r="DU572" s="28"/>
      <c r="DV572" s="28"/>
      <c r="DW572" s="28"/>
      <c r="DX572" s="28"/>
      <c r="DY572" s="28"/>
      <c r="DZ572" s="28"/>
      <c r="EA572" s="28"/>
      <c r="EB572" s="28"/>
      <c r="EC572" s="28"/>
      <c r="ED572" s="28"/>
      <c r="EE572" s="28"/>
      <c r="EF572" s="28"/>
      <c r="EG572" s="28"/>
      <c r="EH572" s="28"/>
      <c r="EI572" s="28"/>
      <c r="EJ572" s="28"/>
      <c r="EK572" s="28"/>
      <c r="EL572" s="28"/>
      <c r="EM572" s="28"/>
    </row>
    <row r="573" spans="1:143" s="44" customFormat="1">
      <c r="A573" s="136"/>
      <c r="B573" s="103"/>
      <c r="C573" s="103"/>
      <c r="D573" s="103"/>
      <c r="K573" s="48"/>
      <c r="L573" s="48"/>
      <c r="O573" s="45"/>
      <c r="P573" s="45"/>
      <c r="U573" s="41"/>
      <c r="V573" s="41"/>
      <c r="W573" s="54"/>
      <c r="X573" s="54"/>
      <c r="AH573" s="61"/>
      <c r="AL573" s="100"/>
      <c r="AM573" s="32"/>
      <c r="AN573" s="32"/>
      <c r="AO573" s="32"/>
      <c r="AP573" s="126"/>
      <c r="AQ573" s="104"/>
      <c r="AR573" s="32"/>
      <c r="AS573" s="32"/>
      <c r="AT573" s="28"/>
      <c r="AU573" s="104"/>
      <c r="AV573" s="104"/>
      <c r="AW573" s="104"/>
      <c r="AX573" s="104"/>
      <c r="AY573" s="32"/>
      <c r="AZ573" s="104"/>
      <c r="BA573" s="104"/>
      <c r="BB573" s="108"/>
      <c r="BC573" s="108"/>
      <c r="BD573" s="108"/>
      <c r="BE573" s="104"/>
      <c r="BF573" s="104"/>
      <c r="BG573" s="28"/>
      <c r="BH573" s="28"/>
      <c r="BI573" s="28"/>
      <c r="BJ573" s="28"/>
      <c r="BK573" s="28"/>
      <c r="BL573" s="28"/>
      <c r="BM573" s="28"/>
      <c r="BN573" s="28"/>
      <c r="BO573" s="28"/>
      <c r="BP573" s="28"/>
      <c r="BQ573" s="28"/>
      <c r="BR573" s="28"/>
      <c r="BS573" s="28"/>
      <c r="BT573" s="28"/>
      <c r="BU573" s="28"/>
      <c r="BV573" s="28"/>
      <c r="BW573" s="28"/>
      <c r="BX573" s="28"/>
      <c r="BY573" s="28"/>
      <c r="BZ573" s="28"/>
      <c r="CA573" s="28"/>
      <c r="CB573" s="28"/>
      <c r="CC573" s="28"/>
      <c r="CD573" s="28"/>
      <c r="CE573" s="28"/>
      <c r="CF573" s="28"/>
      <c r="CG573" s="28"/>
      <c r="CH573" s="28"/>
      <c r="CI573" s="28"/>
      <c r="CJ573" s="28"/>
      <c r="CK573" s="28"/>
      <c r="CL573" s="28"/>
      <c r="CM573" s="28"/>
      <c r="CN573" s="28"/>
      <c r="CO573" s="28"/>
      <c r="CP573" s="28"/>
      <c r="CQ573" s="28"/>
      <c r="CR573" s="28"/>
      <c r="CS573" s="28"/>
      <c r="CT573" s="28"/>
      <c r="CU573" s="28"/>
      <c r="CV573" s="28"/>
      <c r="CW573" s="28"/>
      <c r="CX573" s="28"/>
      <c r="CY573" s="28"/>
      <c r="CZ573" s="28"/>
      <c r="DA573" s="28"/>
      <c r="DB573" s="28"/>
      <c r="DC573" s="28"/>
      <c r="DD573" s="28"/>
      <c r="DE573" s="28"/>
      <c r="DF573" s="28"/>
      <c r="DG573" s="28"/>
      <c r="DH573" s="28"/>
      <c r="DI573" s="28"/>
      <c r="DJ573" s="28"/>
      <c r="DK573" s="28"/>
      <c r="DL573" s="28"/>
      <c r="DM573" s="28"/>
      <c r="DN573" s="28"/>
      <c r="DO573" s="28"/>
      <c r="DP573" s="28"/>
      <c r="DQ573" s="28"/>
      <c r="DR573" s="28"/>
      <c r="DS573" s="28"/>
      <c r="DT573" s="28"/>
      <c r="DU573" s="28"/>
      <c r="DV573" s="28"/>
      <c r="DW573" s="28"/>
      <c r="DX573" s="28"/>
      <c r="DY573" s="28"/>
      <c r="DZ573" s="28"/>
      <c r="EA573" s="28"/>
      <c r="EB573" s="28"/>
      <c r="EC573" s="28"/>
      <c r="ED573" s="28"/>
      <c r="EE573" s="28"/>
      <c r="EF573" s="28"/>
      <c r="EG573" s="28"/>
      <c r="EH573" s="28"/>
      <c r="EI573" s="28"/>
      <c r="EJ573" s="28"/>
      <c r="EK573" s="28"/>
      <c r="EL573" s="28"/>
      <c r="EM573" s="28"/>
    </row>
    <row r="574" spans="1:143" s="44" customFormat="1">
      <c r="A574" s="136"/>
      <c r="B574" s="103"/>
      <c r="C574" s="103"/>
      <c r="D574" s="103"/>
      <c r="K574" s="48"/>
      <c r="L574" s="48"/>
      <c r="O574" s="45"/>
      <c r="P574" s="45"/>
      <c r="U574" s="41"/>
      <c r="V574" s="41"/>
      <c r="W574" s="54"/>
      <c r="X574" s="54"/>
      <c r="AH574" s="61"/>
      <c r="AL574" s="100"/>
      <c r="AM574" s="32"/>
      <c r="AN574" s="32"/>
      <c r="AO574" s="32"/>
      <c r="AP574" s="126"/>
      <c r="AQ574" s="104"/>
      <c r="AR574" s="32"/>
      <c r="AS574" s="32"/>
      <c r="AT574" s="28"/>
      <c r="AU574" s="104"/>
      <c r="AV574" s="104"/>
      <c r="AW574" s="104"/>
      <c r="AX574" s="104"/>
      <c r="AY574" s="32"/>
      <c r="AZ574" s="104"/>
      <c r="BA574" s="104"/>
      <c r="BB574" s="108"/>
      <c r="BC574" s="108"/>
      <c r="BD574" s="108"/>
      <c r="BE574" s="104"/>
      <c r="BF574" s="104"/>
      <c r="BG574" s="28"/>
      <c r="BH574" s="28"/>
      <c r="BI574" s="28"/>
      <c r="BJ574" s="28"/>
      <c r="BK574" s="28"/>
      <c r="BL574" s="28"/>
      <c r="BM574" s="28"/>
      <c r="BN574" s="28"/>
      <c r="BO574" s="28"/>
      <c r="BP574" s="28"/>
      <c r="BQ574" s="28"/>
      <c r="BR574" s="28"/>
      <c r="BS574" s="28"/>
      <c r="BT574" s="28"/>
      <c r="BU574" s="28"/>
      <c r="BV574" s="28"/>
      <c r="BW574" s="28"/>
      <c r="BX574" s="28"/>
      <c r="BY574" s="28"/>
      <c r="BZ574" s="28"/>
      <c r="CA574" s="28"/>
      <c r="CB574" s="28"/>
      <c r="CC574" s="28"/>
      <c r="CD574" s="28"/>
      <c r="CE574" s="28"/>
      <c r="CF574" s="28"/>
      <c r="CG574" s="28"/>
      <c r="CH574" s="28"/>
      <c r="CI574" s="28"/>
      <c r="CJ574" s="28"/>
      <c r="CK574" s="28"/>
      <c r="CL574" s="28"/>
      <c r="CM574" s="28"/>
      <c r="CN574" s="28"/>
      <c r="CO574" s="28"/>
      <c r="CP574" s="28"/>
      <c r="CQ574" s="28"/>
      <c r="CR574" s="28"/>
      <c r="CS574" s="28"/>
      <c r="CT574" s="28"/>
      <c r="CU574" s="28"/>
      <c r="CV574" s="28"/>
      <c r="CW574" s="28"/>
      <c r="CX574" s="28"/>
      <c r="CY574" s="28"/>
      <c r="CZ574" s="28"/>
      <c r="DA574" s="28"/>
      <c r="DB574" s="28"/>
      <c r="DC574" s="28"/>
      <c r="DD574" s="28"/>
      <c r="DE574" s="28"/>
      <c r="DF574" s="28"/>
      <c r="DG574" s="28"/>
      <c r="DH574" s="28"/>
      <c r="DI574" s="28"/>
      <c r="DJ574" s="28"/>
      <c r="DK574" s="28"/>
      <c r="DL574" s="28"/>
      <c r="DM574" s="28"/>
      <c r="DN574" s="28"/>
      <c r="DO574" s="28"/>
      <c r="DP574" s="28"/>
      <c r="DQ574" s="28"/>
      <c r="DR574" s="28"/>
      <c r="DS574" s="28"/>
      <c r="DT574" s="28"/>
      <c r="DU574" s="28"/>
      <c r="DV574" s="28"/>
      <c r="DW574" s="28"/>
      <c r="DX574" s="28"/>
      <c r="DY574" s="28"/>
      <c r="DZ574" s="28"/>
      <c r="EA574" s="28"/>
      <c r="EB574" s="28"/>
      <c r="EC574" s="28"/>
      <c r="ED574" s="28"/>
      <c r="EE574" s="28"/>
      <c r="EF574" s="28"/>
      <c r="EG574" s="28"/>
      <c r="EH574" s="28"/>
      <c r="EI574" s="28"/>
      <c r="EJ574" s="28"/>
      <c r="EK574" s="28"/>
      <c r="EL574" s="28"/>
      <c r="EM574" s="28"/>
    </row>
    <row r="575" spans="1:143" s="44" customFormat="1">
      <c r="A575" s="136"/>
      <c r="B575" s="103"/>
      <c r="C575" s="103"/>
      <c r="D575" s="103"/>
      <c r="K575" s="48"/>
      <c r="L575" s="48"/>
      <c r="O575" s="45"/>
      <c r="P575" s="45"/>
      <c r="U575" s="41"/>
      <c r="V575" s="41"/>
      <c r="W575" s="54"/>
      <c r="X575" s="54"/>
      <c r="AH575" s="61"/>
      <c r="AL575" s="100"/>
      <c r="AM575" s="32"/>
      <c r="AN575" s="32"/>
      <c r="AO575" s="32"/>
      <c r="AP575" s="126"/>
      <c r="AQ575" s="104"/>
      <c r="AR575" s="32"/>
      <c r="AS575" s="32"/>
      <c r="AT575" s="28"/>
      <c r="AU575" s="104"/>
      <c r="AV575" s="104"/>
      <c r="AW575" s="104"/>
      <c r="AX575" s="104"/>
      <c r="AY575" s="32"/>
      <c r="AZ575" s="104"/>
      <c r="BA575" s="104"/>
      <c r="BB575" s="108"/>
      <c r="BC575" s="108"/>
      <c r="BD575" s="108"/>
      <c r="BE575" s="104"/>
      <c r="BF575" s="104"/>
      <c r="BG575" s="28"/>
      <c r="BH575" s="28"/>
      <c r="BI575" s="28"/>
      <c r="BJ575" s="28"/>
      <c r="BK575" s="28"/>
      <c r="BL575" s="28"/>
      <c r="BM575" s="28"/>
      <c r="BN575" s="28"/>
      <c r="BO575" s="28"/>
      <c r="BP575" s="28"/>
      <c r="BQ575" s="28"/>
      <c r="BR575" s="28"/>
      <c r="BS575" s="28"/>
      <c r="BT575" s="28"/>
      <c r="BU575" s="28"/>
      <c r="BV575" s="28"/>
      <c r="BW575" s="28"/>
      <c r="BX575" s="28"/>
      <c r="BY575" s="28"/>
      <c r="BZ575" s="28"/>
      <c r="CA575" s="28"/>
      <c r="CB575" s="28"/>
      <c r="CC575" s="28"/>
      <c r="CD575" s="28"/>
      <c r="CE575" s="28"/>
      <c r="CF575" s="28"/>
      <c r="CG575" s="28"/>
      <c r="CH575" s="28"/>
      <c r="CI575" s="28"/>
      <c r="CJ575" s="28"/>
      <c r="CK575" s="28"/>
      <c r="CL575" s="28"/>
      <c r="CM575" s="28"/>
      <c r="CN575" s="28"/>
      <c r="CO575" s="28"/>
      <c r="CP575" s="28"/>
      <c r="CQ575" s="28"/>
      <c r="CR575" s="28"/>
      <c r="CS575" s="28"/>
      <c r="CT575" s="28"/>
      <c r="CU575" s="28"/>
      <c r="CV575" s="28"/>
      <c r="CW575" s="28"/>
      <c r="CX575" s="28"/>
      <c r="CY575" s="28"/>
      <c r="CZ575" s="28"/>
      <c r="DA575" s="28"/>
      <c r="DB575" s="28"/>
      <c r="DC575" s="28"/>
      <c r="DD575" s="28"/>
      <c r="DE575" s="28"/>
      <c r="DF575" s="28"/>
      <c r="DG575" s="28"/>
      <c r="DH575" s="28"/>
      <c r="DI575" s="28"/>
      <c r="DJ575" s="28"/>
      <c r="DK575" s="28"/>
      <c r="DL575" s="28"/>
      <c r="DM575" s="28"/>
      <c r="DN575" s="28"/>
      <c r="DO575" s="28"/>
      <c r="DP575" s="28"/>
      <c r="DQ575" s="28"/>
      <c r="DR575" s="28"/>
      <c r="DS575" s="28"/>
      <c r="DT575" s="28"/>
      <c r="DU575" s="28"/>
      <c r="DV575" s="28"/>
      <c r="DW575" s="28"/>
      <c r="DX575" s="28"/>
      <c r="DY575" s="28"/>
      <c r="DZ575" s="28"/>
      <c r="EA575" s="28"/>
      <c r="EB575" s="28"/>
      <c r="EC575" s="28"/>
      <c r="ED575" s="28"/>
      <c r="EE575" s="28"/>
      <c r="EF575" s="28"/>
      <c r="EG575" s="28"/>
      <c r="EH575" s="28"/>
      <c r="EI575" s="28"/>
      <c r="EJ575" s="28"/>
      <c r="EK575" s="28"/>
      <c r="EL575" s="28"/>
      <c r="EM575" s="28"/>
    </row>
    <row r="576" spans="1:143" s="44" customFormat="1">
      <c r="A576" s="136"/>
      <c r="B576" s="103"/>
      <c r="C576" s="103"/>
      <c r="D576" s="103"/>
      <c r="K576" s="48"/>
      <c r="L576" s="48"/>
      <c r="O576" s="45"/>
      <c r="P576" s="45"/>
      <c r="U576" s="41"/>
      <c r="V576" s="41"/>
      <c r="W576" s="54"/>
      <c r="X576" s="54"/>
      <c r="AH576" s="61"/>
      <c r="AL576" s="100"/>
      <c r="AM576" s="32"/>
      <c r="AN576" s="32"/>
      <c r="AO576" s="32"/>
      <c r="AP576" s="126"/>
      <c r="AQ576" s="104"/>
      <c r="AR576" s="32"/>
      <c r="AS576" s="32"/>
      <c r="AT576" s="28"/>
      <c r="AU576" s="104"/>
      <c r="AV576" s="104"/>
      <c r="AW576" s="104"/>
      <c r="AX576" s="104"/>
      <c r="AY576" s="32"/>
      <c r="AZ576" s="104"/>
      <c r="BA576" s="104"/>
      <c r="BB576" s="108"/>
      <c r="BC576" s="108"/>
      <c r="BD576" s="108"/>
      <c r="BE576" s="104"/>
      <c r="BF576" s="104"/>
      <c r="BG576" s="28"/>
      <c r="BH576" s="28"/>
      <c r="BI576" s="28"/>
      <c r="BJ576" s="28"/>
      <c r="BK576" s="28"/>
      <c r="BL576" s="28"/>
      <c r="BM576" s="28"/>
      <c r="BN576" s="28"/>
      <c r="BO576" s="28"/>
      <c r="BP576" s="28"/>
      <c r="BQ576" s="28"/>
      <c r="BR576" s="28"/>
      <c r="BS576" s="28"/>
      <c r="BT576" s="28"/>
      <c r="BU576" s="28"/>
      <c r="BV576" s="28"/>
      <c r="BW576" s="28"/>
      <c r="BX576" s="28"/>
      <c r="BY576" s="28"/>
      <c r="BZ576" s="28"/>
      <c r="CA576" s="28"/>
      <c r="CB576" s="28"/>
      <c r="CC576" s="28"/>
      <c r="CD576" s="28"/>
      <c r="CE576" s="28"/>
      <c r="CF576" s="28"/>
      <c r="CG576" s="28"/>
      <c r="CH576" s="28"/>
      <c r="CI576" s="28"/>
      <c r="CJ576" s="28"/>
      <c r="CK576" s="28"/>
      <c r="CL576" s="28"/>
      <c r="CM576" s="28"/>
      <c r="CN576" s="28"/>
      <c r="CO576" s="28"/>
      <c r="CP576" s="28"/>
      <c r="CQ576" s="28"/>
      <c r="CR576" s="28"/>
      <c r="CS576" s="28"/>
      <c r="CT576" s="28"/>
      <c r="CU576" s="28"/>
      <c r="CV576" s="28"/>
      <c r="CW576" s="28"/>
      <c r="CX576" s="28"/>
      <c r="CY576" s="28"/>
      <c r="CZ576" s="28"/>
      <c r="DA576" s="28"/>
      <c r="DB576" s="28"/>
      <c r="DC576" s="28"/>
      <c r="DD576" s="28"/>
      <c r="DE576" s="28"/>
      <c r="DF576" s="28"/>
      <c r="DG576" s="28"/>
      <c r="DH576" s="28"/>
      <c r="DI576" s="28"/>
      <c r="DJ576" s="28"/>
      <c r="DK576" s="28"/>
      <c r="DL576" s="28"/>
      <c r="DM576" s="28"/>
      <c r="DN576" s="28"/>
      <c r="DO576" s="28"/>
      <c r="DP576" s="28"/>
      <c r="DQ576" s="28"/>
      <c r="DR576" s="28"/>
      <c r="DS576" s="28"/>
      <c r="DT576" s="28"/>
      <c r="DU576" s="28"/>
      <c r="DV576" s="28"/>
      <c r="DW576" s="28"/>
      <c r="DX576" s="28"/>
      <c r="DY576" s="28"/>
      <c r="DZ576" s="28"/>
      <c r="EA576" s="28"/>
      <c r="EB576" s="28"/>
      <c r="EC576" s="28"/>
      <c r="ED576" s="28"/>
      <c r="EE576" s="28"/>
      <c r="EF576" s="28"/>
      <c r="EG576" s="28"/>
      <c r="EH576" s="28"/>
      <c r="EI576" s="28"/>
      <c r="EJ576" s="28"/>
      <c r="EK576" s="28"/>
      <c r="EL576" s="28"/>
      <c r="EM576" s="28"/>
    </row>
    <row r="577" spans="1:143" s="44" customFormat="1">
      <c r="A577" s="136"/>
      <c r="B577" s="103"/>
      <c r="C577" s="103"/>
      <c r="D577" s="103"/>
      <c r="K577" s="48"/>
      <c r="L577" s="48"/>
      <c r="O577" s="45"/>
      <c r="P577" s="45"/>
      <c r="U577" s="41"/>
      <c r="V577" s="41"/>
      <c r="W577" s="54"/>
      <c r="X577" s="54"/>
      <c r="AH577" s="61"/>
      <c r="AL577" s="100"/>
      <c r="AM577" s="32"/>
      <c r="AN577" s="32"/>
      <c r="AO577" s="32"/>
      <c r="AP577" s="126"/>
      <c r="AQ577" s="104"/>
      <c r="AR577" s="32"/>
      <c r="AS577" s="32"/>
      <c r="AT577" s="28"/>
      <c r="AU577" s="104"/>
      <c r="AV577" s="104"/>
      <c r="AW577" s="104"/>
      <c r="AX577" s="104"/>
      <c r="AY577" s="32"/>
      <c r="AZ577" s="104"/>
      <c r="BA577" s="104"/>
      <c r="BB577" s="108"/>
      <c r="BC577" s="108"/>
      <c r="BD577" s="108"/>
      <c r="BE577" s="104"/>
      <c r="BF577" s="104"/>
      <c r="BG577" s="28"/>
      <c r="BH577" s="28"/>
      <c r="BI577" s="28"/>
      <c r="BJ577" s="28"/>
      <c r="BK577" s="28"/>
      <c r="BL577" s="28"/>
      <c r="BM577" s="28"/>
      <c r="BN577" s="28"/>
      <c r="BO577" s="28"/>
      <c r="BP577" s="28"/>
      <c r="BQ577" s="28"/>
      <c r="BR577" s="28"/>
      <c r="BS577" s="28"/>
      <c r="BT577" s="28"/>
      <c r="BU577" s="28"/>
      <c r="BV577" s="28"/>
      <c r="BW577" s="28"/>
      <c r="BX577" s="28"/>
      <c r="BY577" s="28"/>
      <c r="BZ577" s="28"/>
      <c r="CA577" s="28"/>
      <c r="CB577" s="28"/>
      <c r="CC577" s="28"/>
      <c r="CD577" s="28"/>
      <c r="CE577" s="28"/>
      <c r="CF577" s="28"/>
      <c r="CG577" s="28"/>
      <c r="CH577" s="28"/>
      <c r="CI577" s="28"/>
      <c r="CJ577" s="28"/>
      <c r="CK577" s="28"/>
      <c r="CL577" s="28"/>
      <c r="CM577" s="28"/>
      <c r="CN577" s="28"/>
      <c r="CO577" s="28"/>
      <c r="CP577" s="28"/>
      <c r="CQ577" s="28"/>
      <c r="CR577" s="28"/>
      <c r="CS577" s="28"/>
      <c r="CT577" s="28"/>
      <c r="CU577" s="28"/>
      <c r="CV577" s="28"/>
      <c r="CW577" s="28"/>
      <c r="CX577" s="28"/>
      <c r="CY577" s="28"/>
      <c r="CZ577" s="28"/>
      <c r="DA577" s="28"/>
      <c r="DB577" s="28"/>
      <c r="DC577" s="28"/>
      <c r="DD577" s="28"/>
      <c r="DE577" s="28"/>
      <c r="DF577" s="28"/>
      <c r="DG577" s="28"/>
      <c r="DH577" s="28"/>
      <c r="DI577" s="28"/>
      <c r="DJ577" s="28"/>
      <c r="DK577" s="28"/>
      <c r="DL577" s="28"/>
      <c r="DM577" s="28"/>
      <c r="DN577" s="28"/>
      <c r="DO577" s="28"/>
      <c r="DP577" s="28"/>
      <c r="DQ577" s="28"/>
      <c r="DR577" s="28"/>
      <c r="DS577" s="28"/>
      <c r="DT577" s="28"/>
      <c r="DU577" s="28"/>
      <c r="DV577" s="28"/>
      <c r="DW577" s="28"/>
      <c r="DX577" s="28"/>
      <c r="DY577" s="28"/>
      <c r="DZ577" s="28"/>
      <c r="EA577" s="28"/>
      <c r="EB577" s="28"/>
      <c r="EC577" s="28"/>
      <c r="ED577" s="28"/>
      <c r="EE577" s="28"/>
      <c r="EF577" s="28"/>
      <c r="EG577" s="28"/>
      <c r="EH577" s="28"/>
      <c r="EI577" s="28"/>
      <c r="EJ577" s="28"/>
      <c r="EK577" s="28"/>
      <c r="EL577" s="28"/>
      <c r="EM577" s="28"/>
    </row>
    <row r="578" spans="1:143" s="44" customFormat="1">
      <c r="A578" s="136"/>
      <c r="B578" s="103"/>
      <c r="C578" s="103"/>
      <c r="D578" s="103"/>
      <c r="K578" s="48"/>
      <c r="L578" s="48"/>
      <c r="O578" s="45"/>
      <c r="P578" s="45"/>
      <c r="U578" s="41"/>
      <c r="V578" s="41"/>
      <c r="W578" s="54"/>
      <c r="X578" s="54"/>
      <c r="AH578" s="61"/>
      <c r="AL578" s="100"/>
      <c r="AM578" s="32"/>
      <c r="AN578" s="32"/>
      <c r="AO578" s="32"/>
      <c r="AP578" s="126"/>
      <c r="AQ578" s="104"/>
      <c r="AR578" s="32"/>
      <c r="AS578" s="32"/>
      <c r="AT578" s="28"/>
      <c r="AU578" s="104"/>
      <c r="AV578" s="104"/>
      <c r="AW578" s="104"/>
      <c r="AX578" s="104"/>
      <c r="AY578" s="32"/>
      <c r="AZ578" s="104"/>
      <c r="BA578" s="104"/>
      <c r="BB578" s="108"/>
      <c r="BC578" s="108"/>
      <c r="BD578" s="108"/>
      <c r="BE578" s="104"/>
      <c r="BF578" s="104"/>
      <c r="BG578" s="28"/>
      <c r="BH578" s="28"/>
      <c r="BI578" s="28"/>
      <c r="BJ578" s="28"/>
      <c r="BK578" s="28"/>
      <c r="BL578" s="28"/>
      <c r="BM578" s="28"/>
      <c r="BN578" s="28"/>
      <c r="BO578" s="28"/>
      <c r="BP578" s="28"/>
      <c r="BQ578" s="28"/>
      <c r="BR578" s="28"/>
      <c r="BS578" s="28"/>
      <c r="BT578" s="28"/>
      <c r="BU578" s="28"/>
      <c r="BV578" s="28"/>
      <c r="BW578" s="28"/>
      <c r="BX578" s="28"/>
      <c r="BY578" s="28"/>
      <c r="BZ578" s="28"/>
      <c r="CA578" s="28"/>
      <c r="CB578" s="28"/>
      <c r="CC578" s="28"/>
      <c r="CD578" s="28"/>
      <c r="CE578" s="28"/>
      <c r="CF578" s="28"/>
      <c r="CG578" s="28"/>
      <c r="CH578" s="28"/>
      <c r="CI578" s="28"/>
      <c r="CJ578" s="28"/>
      <c r="CK578" s="28"/>
      <c r="CL578" s="28"/>
      <c r="CM578" s="28"/>
      <c r="CN578" s="28"/>
      <c r="CO578" s="28"/>
      <c r="CP578" s="28"/>
      <c r="CQ578" s="28"/>
      <c r="CR578" s="28"/>
      <c r="CS578" s="28"/>
      <c r="CT578" s="28"/>
      <c r="CU578" s="28"/>
      <c r="CV578" s="28"/>
      <c r="CW578" s="28"/>
      <c r="CX578" s="28"/>
      <c r="CY578" s="28"/>
      <c r="CZ578" s="28"/>
      <c r="DA578" s="28"/>
      <c r="DB578" s="28"/>
      <c r="DC578" s="28"/>
      <c r="DD578" s="28"/>
      <c r="DE578" s="28"/>
      <c r="DF578" s="28"/>
      <c r="DG578" s="28"/>
      <c r="DH578" s="28"/>
      <c r="DI578" s="28"/>
      <c r="DJ578" s="28"/>
      <c r="DK578" s="28"/>
      <c r="DL578" s="28"/>
      <c r="DM578" s="28"/>
      <c r="DN578" s="28"/>
      <c r="DO578" s="28"/>
      <c r="DP578" s="28"/>
      <c r="DQ578" s="28"/>
      <c r="DR578" s="28"/>
      <c r="DS578" s="28"/>
      <c r="DT578" s="28"/>
      <c r="DU578" s="28"/>
      <c r="DV578" s="28"/>
      <c r="DW578" s="28"/>
      <c r="DX578" s="28"/>
      <c r="DY578" s="28"/>
      <c r="DZ578" s="28"/>
      <c r="EA578" s="28"/>
      <c r="EB578" s="28"/>
      <c r="EC578" s="28"/>
      <c r="ED578" s="28"/>
      <c r="EE578" s="28"/>
      <c r="EF578" s="28"/>
      <c r="EG578" s="28"/>
      <c r="EH578" s="28"/>
      <c r="EI578" s="28"/>
      <c r="EJ578" s="28"/>
      <c r="EK578" s="28"/>
      <c r="EL578" s="28"/>
      <c r="EM578" s="28"/>
    </row>
    <row r="579" spans="1:143" s="44" customFormat="1">
      <c r="A579" s="136"/>
      <c r="B579" s="103"/>
      <c r="C579" s="103"/>
      <c r="D579" s="103"/>
      <c r="K579" s="48"/>
      <c r="L579" s="48"/>
      <c r="O579" s="45"/>
      <c r="P579" s="45"/>
      <c r="U579" s="41"/>
      <c r="V579" s="41"/>
      <c r="W579" s="54"/>
      <c r="X579" s="54"/>
      <c r="AH579" s="61"/>
      <c r="AL579" s="100"/>
      <c r="AM579" s="32"/>
      <c r="AN579" s="32"/>
      <c r="AO579" s="32"/>
      <c r="AP579" s="126"/>
      <c r="AQ579" s="104"/>
      <c r="AR579" s="32"/>
      <c r="AS579" s="32"/>
      <c r="AT579" s="28"/>
      <c r="AU579" s="104"/>
      <c r="AV579" s="104"/>
      <c r="AW579" s="104"/>
      <c r="AX579" s="104"/>
      <c r="AY579" s="32"/>
      <c r="AZ579" s="104"/>
      <c r="BA579" s="104"/>
      <c r="BB579" s="108"/>
      <c r="BC579" s="108"/>
      <c r="BD579" s="108"/>
      <c r="BE579" s="104"/>
      <c r="BF579" s="104"/>
      <c r="BG579" s="28"/>
      <c r="BH579" s="28"/>
      <c r="BI579" s="28"/>
      <c r="BJ579" s="28"/>
      <c r="BK579" s="28"/>
      <c r="BL579" s="28"/>
      <c r="BM579" s="28"/>
      <c r="BN579" s="28"/>
      <c r="BO579" s="28"/>
      <c r="BP579" s="28"/>
      <c r="BQ579" s="28"/>
      <c r="BR579" s="28"/>
      <c r="BS579" s="28"/>
      <c r="BT579" s="28"/>
      <c r="BU579" s="28"/>
      <c r="BV579" s="28"/>
      <c r="BW579" s="28"/>
      <c r="BX579" s="28"/>
      <c r="BY579" s="28"/>
      <c r="BZ579" s="28"/>
      <c r="CA579" s="28"/>
      <c r="CB579" s="28"/>
      <c r="CC579" s="28"/>
      <c r="CD579" s="28"/>
      <c r="CE579" s="28"/>
      <c r="CF579" s="28"/>
      <c r="CG579" s="28"/>
      <c r="CH579" s="28"/>
      <c r="CI579" s="28"/>
      <c r="CJ579" s="28"/>
      <c r="CK579" s="28"/>
      <c r="CL579" s="28"/>
      <c r="CM579" s="28"/>
      <c r="CN579" s="28"/>
      <c r="CO579" s="28"/>
      <c r="CP579" s="28"/>
      <c r="CQ579" s="28"/>
      <c r="CR579" s="28"/>
      <c r="CS579" s="28"/>
      <c r="CT579" s="28"/>
      <c r="CU579" s="28"/>
      <c r="CV579" s="28"/>
      <c r="CW579" s="28"/>
      <c r="CX579" s="28"/>
      <c r="CY579" s="28"/>
      <c r="CZ579" s="28"/>
      <c r="DA579" s="28"/>
      <c r="DB579" s="28"/>
      <c r="DC579" s="28"/>
      <c r="DD579" s="28"/>
      <c r="DE579" s="28"/>
      <c r="DF579" s="28"/>
      <c r="DG579" s="28"/>
      <c r="DH579" s="28"/>
      <c r="DI579" s="28"/>
      <c r="DJ579" s="28"/>
      <c r="DK579" s="28"/>
      <c r="DL579" s="28"/>
      <c r="DM579" s="28"/>
      <c r="DN579" s="28"/>
      <c r="DO579" s="28"/>
      <c r="DP579" s="28"/>
      <c r="DQ579" s="28"/>
      <c r="DR579" s="28"/>
      <c r="DS579" s="28"/>
      <c r="DT579" s="28"/>
      <c r="DU579" s="28"/>
      <c r="DV579" s="28"/>
      <c r="DW579" s="28"/>
      <c r="DX579" s="28"/>
      <c r="DY579" s="28"/>
      <c r="DZ579" s="28"/>
      <c r="EA579" s="28"/>
      <c r="EB579" s="28"/>
      <c r="EC579" s="28"/>
      <c r="ED579" s="28"/>
      <c r="EE579" s="28"/>
      <c r="EF579" s="28"/>
      <c r="EG579" s="28"/>
      <c r="EH579" s="28"/>
      <c r="EI579" s="28"/>
      <c r="EJ579" s="28"/>
      <c r="EK579" s="28"/>
      <c r="EL579" s="28"/>
      <c r="EM579" s="28"/>
    </row>
    <row r="580" spans="1:143" s="44" customFormat="1">
      <c r="A580" s="136"/>
      <c r="B580" s="103"/>
      <c r="C580" s="103"/>
      <c r="D580" s="103"/>
      <c r="K580" s="48"/>
      <c r="L580" s="48"/>
      <c r="O580" s="45"/>
      <c r="P580" s="45"/>
      <c r="U580" s="41"/>
      <c r="V580" s="41"/>
      <c r="W580" s="54"/>
      <c r="X580" s="54"/>
      <c r="AH580" s="61"/>
      <c r="AL580" s="100"/>
      <c r="AM580" s="32"/>
      <c r="AN580" s="32"/>
      <c r="AO580" s="32"/>
      <c r="AP580" s="126"/>
      <c r="AQ580" s="104"/>
      <c r="AR580" s="32"/>
      <c r="AS580" s="32"/>
      <c r="AT580" s="28"/>
      <c r="AU580" s="104"/>
      <c r="AV580" s="104"/>
      <c r="AW580" s="104"/>
      <c r="AX580" s="104"/>
      <c r="AY580" s="32"/>
      <c r="AZ580" s="104"/>
      <c r="BA580" s="104"/>
      <c r="BB580" s="108"/>
      <c r="BC580" s="108"/>
      <c r="BD580" s="108"/>
      <c r="BE580" s="104"/>
      <c r="BF580" s="104"/>
      <c r="BG580" s="28"/>
      <c r="BH580" s="28"/>
      <c r="BI580" s="28"/>
      <c r="BJ580" s="28"/>
      <c r="BK580" s="28"/>
      <c r="BL580" s="28"/>
      <c r="BM580" s="28"/>
      <c r="BN580" s="28"/>
      <c r="BO580" s="28"/>
      <c r="BP580" s="28"/>
      <c r="BQ580" s="28"/>
      <c r="BR580" s="28"/>
      <c r="BS580" s="28"/>
      <c r="BT580" s="28"/>
      <c r="BU580" s="28"/>
      <c r="BV580" s="28"/>
      <c r="BW580" s="28"/>
      <c r="BX580" s="28"/>
      <c r="BY580" s="28"/>
      <c r="BZ580" s="28"/>
      <c r="CA580" s="28"/>
      <c r="CB580" s="28"/>
      <c r="CC580" s="28"/>
      <c r="CD580" s="28"/>
      <c r="CE580" s="28"/>
      <c r="CF580" s="28"/>
      <c r="CG580" s="28"/>
      <c r="CH580" s="28"/>
      <c r="CI580" s="28"/>
      <c r="CJ580" s="28"/>
      <c r="CK580" s="28"/>
      <c r="CL580" s="28"/>
      <c r="CM580" s="28"/>
      <c r="CN580" s="28"/>
      <c r="CO580" s="28"/>
      <c r="CP580" s="28"/>
      <c r="CQ580" s="28"/>
      <c r="CR580" s="28"/>
      <c r="CS580" s="28"/>
      <c r="CT580" s="28"/>
      <c r="CU580" s="28"/>
      <c r="CV580" s="28"/>
      <c r="CW580" s="28"/>
      <c r="CX580" s="28"/>
      <c r="CY580" s="28"/>
      <c r="CZ580" s="28"/>
      <c r="DA580" s="28"/>
      <c r="DB580" s="28"/>
      <c r="DC580" s="28"/>
      <c r="DD580" s="28"/>
      <c r="DE580" s="28"/>
      <c r="DF580" s="28"/>
      <c r="DG580" s="28"/>
      <c r="DH580" s="28"/>
      <c r="DI580" s="28"/>
      <c r="DJ580" s="28"/>
      <c r="DK580" s="28"/>
      <c r="DL580" s="28"/>
      <c r="DM580" s="28"/>
      <c r="DN580" s="28"/>
      <c r="DO580" s="28"/>
      <c r="DP580" s="28"/>
      <c r="DQ580" s="28"/>
      <c r="DR580" s="28"/>
      <c r="DS580" s="28"/>
      <c r="DT580" s="28"/>
      <c r="DU580" s="28"/>
      <c r="DV580" s="28"/>
      <c r="DW580" s="28"/>
      <c r="DX580" s="28"/>
      <c r="DY580" s="28"/>
      <c r="DZ580" s="28"/>
      <c r="EA580" s="28"/>
      <c r="EB580" s="28"/>
      <c r="EC580" s="28"/>
      <c r="ED580" s="28"/>
      <c r="EE580" s="28"/>
      <c r="EF580" s="28"/>
      <c r="EG580" s="28"/>
      <c r="EH580" s="28"/>
      <c r="EI580" s="28"/>
      <c r="EJ580" s="28"/>
      <c r="EK580" s="28"/>
      <c r="EL580" s="28"/>
      <c r="EM580" s="28"/>
    </row>
    <row r="581" spans="1:143" s="44" customFormat="1">
      <c r="A581" s="136"/>
      <c r="B581" s="103"/>
      <c r="C581" s="103"/>
      <c r="D581" s="103"/>
      <c r="K581" s="48"/>
      <c r="L581" s="48"/>
      <c r="O581" s="45"/>
      <c r="P581" s="45"/>
      <c r="U581" s="41"/>
      <c r="V581" s="41"/>
      <c r="W581" s="54"/>
      <c r="X581" s="54"/>
      <c r="AH581" s="61"/>
      <c r="AL581" s="100"/>
      <c r="AM581" s="32"/>
      <c r="AN581" s="32"/>
      <c r="AO581" s="32"/>
      <c r="AP581" s="126"/>
      <c r="AQ581" s="104"/>
      <c r="AR581" s="32"/>
      <c r="AS581" s="32"/>
      <c r="AT581" s="28"/>
      <c r="AU581" s="104"/>
      <c r="AV581" s="104"/>
      <c r="AW581" s="104"/>
      <c r="AX581" s="104"/>
      <c r="AY581" s="32"/>
      <c r="AZ581" s="104"/>
      <c r="BA581" s="104"/>
      <c r="BB581" s="108"/>
      <c r="BC581" s="108"/>
      <c r="BD581" s="108"/>
      <c r="BE581" s="104"/>
      <c r="BF581" s="104"/>
      <c r="BG581" s="28"/>
      <c r="BH581" s="28"/>
      <c r="BI581" s="28"/>
      <c r="BJ581" s="28"/>
      <c r="BK581" s="28"/>
      <c r="BL581" s="28"/>
      <c r="BM581" s="28"/>
      <c r="BN581" s="28"/>
      <c r="BO581" s="28"/>
      <c r="BP581" s="28"/>
      <c r="BQ581" s="28"/>
      <c r="BR581" s="28"/>
      <c r="BS581" s="28"/>
      <c r="BT581" s="28"/>
      <c r="BU581" s="28"/>
      <c r="BV581" s="28"/>
      <c r="BW581" s="28"/>
      <c r="BX581" s="28"/>
      <c r="BY581" s="28"/>
      <c r="BZ581" s="28"/>
      <c r="CA581" s="28"/>
      <c r="CB581" s="28"/>
      <c r="CC581" s="28"/>
      <c r="CD581" s="28"/>
      <c r="CE581" s="28"/>
      <c r="CF581" s="28"/>
      <c r="CG581" s="28"/>
      <c r="CH581" s="28"/>
      <c r="CI581" s="28"/>
      <c r="CJ581" s="28"/>
      <c r="CK581" s="28"/>
      <c r="CL581" s="28"/>
      <c r="CM581" s="28"/>
      <c r="CN581" s="28"/>
      <c r="CO581" s="28"/>
      <c r="CP581" s="28"/>
      <c r="CQ581" s="28"/>
      <c r="CR581" s="28"/>
      <c r="CS581" s="28"/>
      <c r="CT581" s="28"/>
      <c r="CU581" s="28"/>
      <c r="CV581" s="28"/>
      <c r="CW581" s="28"/>
      <c r="CX581" s="28"/>
      <c r="CY581" s="28"/>
      <c r="CZ581" s="28"/>
      <c r="DA581" s="28"/>
      <c r="DB581" s="28"/>
      <c r="DC581" s="28"/>
      <c r="DD581" s="28"/>
      <c r="DE581" s="28"/>
      <c r="DF581" s="28"/>
      <c r="DG581" s="28"/>
      <c r="DH581" s="28"/>
      <c r="DI581" s="28"/>
      <c r="DJ581" s="28"/>
      <c r="DK581" s="28"/>
      <c r="DL581" s="28"/>
      <c r="DM581" s="28"/>
      <c r="DN581" s="28"/>
      <c r="DO581" s="28"/>
      <c r="DP581" s="28"/>
      <c r="DQ581" s="28"/>
      <c r="DR581" s="28"/>
      <c r="DS581" s="28"/>
      <c r="DT581" s="28"/>
      <c r="DU581" s="28"/>
      <c r="DV581" s="28"/>
      <c r="DW581" s="28"/>
      <c r="DX581" s="28"/>
      <c r="DY581" s="28"/>
      <c r="DZ581" s="28"/>
      <c r="EA581" s="28"/>
      <c r="EB581" s="28"/>
      <c r="EC581" s="28"/>
      <c r="ED581" s="28"/>
      <c r="EE581" s="28"/>
      <c r="EF581" s="28"/>
      <c r="EG581" s="28"/>
      <c r="EH581" s="28"/>
      <c r="EI581" s="28"/>
      <c r="EJ581" s="28"/>
      <c r="EK581" s="28"/>
      <c r="EL581" s="28"/>
      <c r="EM581" s="28"/>
    </row>
    <row r="582" spans="1:143" s="44" customFormat="1">
      <c r="A582" s="136"/>
      <c r="B582" s="103"/>
      <c r="C582" s="103"/>
      <c r="D582" s="103"/>
      <c r="K582" s="48"/>
      <c r="L582" s="48"/>
      <c r="O582" s="45"/>
      <c r="P582" s="45"/>
      <c r="U582" s="41"/>
      <c r="V582" s="41"/>
      <c r="W582" s="54"/>
      <c r="X582" s="54"/>
      <c r="AH582" s="61"/>
      <c r="AL582" s="100"/>
      <c r="AM582" s="32"/>
      <c r="AN582" s="32"/>
      <c r="AO582" s="32"/>
      <c r="AP582" s="126"/>
      <c r="AQ582" s="104"/>
      <c r="AR582" s="32"/>
      <c r="AS582" s="32"/>
      <c r="AT582" s="28"/>
      <c r="AU582" s="104"/>
      <c r="AV582" s="104"/>
      <c r="AW582" s="104"/>
      <c r="AX582" s="104"/>
      <c r="AY582" s="32"/>
      <c r="AZ582" s="104"/>
      <c r="BA582" s="104"/>
      <c r="BB582" s="108"/>
      <c r="BC582" s="108"/>
      <c r="BD582" s="108"/>
      <c r="BE582" s="104"/>
      <c r="BF582" s="104"/>
      <c r="BG582" s="28"/>
      <c r="BH582" s="28"/>
      <c r="BI582" s="28"/>
      <c r="BJ582" s="28"/>
      <c r="BK582" s="28"/>
      <c r="BL582" s="28"/>
      <c r="BM582" s="28"/>
      <c r="BN582" s="28"/>
      <c r="BO582" s="28"/>
      <c r="BP582" s="28"/>
      <c r="BQ582" s="28"/>
      <c r="BR582" s="28"/>
      <c r="BS582" s="28"/>
      <c r="BT582" s="28"/>
      <c r="BU582" s="28"/>
      <c r="BV582" s="28"/>
      <c r="BW582" s="28"/>
      <c r="BX582" s="28"/>
      <c r="BY582" s="28"/>
      <c r="BZ582" s="28"/>
      <c r="CA582" s="28"/>
      <c r="CB582" s="28"/>
      <c r="CC582" s="28"/>
      <c r="CD582" s="28"/>
      <c r="CE582" s="28"/>
      <c r="CF582" s="28"/>
      <c r="CG582" s="28"/>
      <c r="CH582" s="28"/>
      <c r="CI582" s="28"/>
      <c r="CJ582" s="28"/>
      <c r="CK582" s="28"/>
      <c r="CL582" s="28"/>
      <c r="CM582" s="28"/>
      <c r="CN582" s="28"/>
      <c r="CO582" s="28"/>
      <c r="CP582" s="28"/>
      <c r="CQ582" s="28"/>
      <c r="CR582" s="28"/>
      <c r="CS582" s="28"/>
      <c r="CT582" s="28"/>
      <c r="CU582" s="28"/>
      <c r="CV582" s="28"/>
      <c r="CW582" s="28"/>
      <c r="CX582" s="28"/>
      <c r="CY582" s="28"/>
      <c r="CZ582" s="28"/>
      <c r="DA582" s="28"/>
      <c r="DB582" s="28"/>
      <c r="DC582" s="28"/>
      <c r="DD582" s="28"/>
      <c r="DE582" s="28"/>
      <c r="DF582" s="28"/>
      <c r="DG582" s="28"/>
      <c r="DH582" s="28"/>
      <c r="DI582" s="28"/>
      <c r="DJ582" s="28"/>
      <c r="DK582" s="28"/>
      <c r="DL582" s="28"/>
      <c r="DM582" s="28"/>
      <c r="DN582" s="28"/>
      <c r="DO582" s="28"/>
      <c r="DP582" s="28"/>
      <c r="DQ582" s="28"/>
      <c r="DR582" s="28"/>
      <c r="DS582" s="28"/>
      <c r="DT582" s="28"/>
      <c r="DU582" s="28"/>
      <c r="DV582" s="28"/>
      <c r="DW582" s="28"/>
      <c r="DX582" s="28"/>
      <c r="DY582" s="28"/>
      <c r="DZ582" s="28"/>
      <c r="EA582" s="28"/>
      <c r="EB582" s="28"/>
      <c r="EC582" s="28"/>
      <c r="ED582" s="28"/>
      <c r="EE582" s="28"/>
      <c r="EF582" s="28"/>
      <c r="EG582" s="28"/>
      <c r="EH582" s="28"/>
      <c r="EI582" s="28"/>
      <c r="EJ582" s="28"/>
      <c r="EK582" s="28"/>
      <c r="EL582" s="28"/>
      <c r="EM582" s="28"/>
    </row>
    <row r="583" spans="1:143" s="44" customFormat="1">
      <c r="A583" s="136"/>
      <c r="B583" s="103"/>
      <c r="C583" s="103"/>
      <c r="D583" s="103"/>
      <c r="K583" s="48"/>
      <c r="L583" s="48"/>
      <c r="O583" s="45"/>
      <c r="P583" s="45"/>
      <c r="U583" s="41"/>
      <c r="V583" s="41"/>
      <c r="W583" s="54"/>
      <c r="X583" s="54"/>
      <c r="AH583" s="61"/>
      <c r="AL583" s="100"/>
      <c r="AM583" s="32"/>
      <c r="AN583" s="32"/>
      <c r="AO583" s="32"/>
      <c r="AP583" s="126"/>
      <c r="AQ583" s="104"/>
      <c r="AR583" s="32"/>
      <c r="AS583" s="32"/>
      <c r="AT583" s="28"/>
      <c r="AU583" s="104"/>
      <c r="AV583" s="104"/>
      <c r="AW583" s="104"/>
      <c r="AX583" s="104"/>
      <c r="AY583" s="32"/>
      <c r="AZ583" s="104"/>
      <c r="BA583" s="104"/>
      <c r="BB583" s="108"/>
      <c r="BC583" s="108"/>
      <c r="BD583" s="108"/>
      <c r="BE583" s="104"/>
      <c r="BF583" s="104"/>
      <c r="BG583" s="28"/>
      <c r="BH583" s="28"/>
      <c r="BI583" s="28"/>
      <c r="BJ583" s="28"/>
      <c r="BK583" s="28"/>
      <c r="BL583" s="28"/>
      <c r="BM583" s="28"/>
      <c r="BN583" s="28"/>
      <c r="BO583" s="28"/>
      <c r="BP583" s="28"/>
      <c r="BQ583" s="28"/>
      <c r="BR583" s="28"/>
      <c r="BS583" s="28"/>
      <c r="BT583" s="28"/>
      <c r="BU583" s="28"/>
      <c r="BV583" s="28"/>
      <c r="BW583" s="28"/>
      <c r="BX583" s="28"/>
      <c r="BY583" s="28"/>
      <c r="BZ583" s="28"/>
      <c r="CA583" s="28"/>
      <c r="CB583" s="28"/>
      <c r="CC583" s="28"/>
      <c r="CD583" s="28"/>
      <c r="CE583" s="28"/>
      <c r="CF583" s="28"/>
      <c r="CG583" s="28"/>
      <c r="CH583" s="28"/>
      <c r="CI583" s="28"/>
      <c r="CJ583" s="28"/>
      <c r="CK583" s="28"/>
      <c r="CL583" s="28"/>
      <c r="CM583" s="28"/>
      <c r="CN583" s="28"/>
      <c r="CO583" s="28"/>
      <c r="CP583" s="28"/>
      <c r="CQ583" s="28"/>
      <c r="CR583" s="28"/>
      <c r="CS583" s="28"/>
      <c r="CT583" s="28"/>
      <c r="CU583" s="28"/>
      <c r="CV583" s="28"/>
      <c r="CW583" s="28"/>
      <c r="CX583" s="28"/>
      <c r="CY583" s="28"/>
      <c r="CZ583" s="28"/>
      <c r="DA583" s="28"/>
      <c r="DB583" s="28"/>
      <c r="DC583" s="28"/>
      <c r="DD583" s="28"/>
      <c r="DE583" s="28"/>
      <c r="DF583" s="28"/>
      <c r="DG583" s="28"/>
      <c r="DH583" s="28"/>
      <c r="DI583" s="28"/>
      <c r="DJ583" s="28"/>
      <c r="DK583" s="28"/>
      <c r="DL583" s="28"/>
      <c r="DM583" s="28"/>
      <c r="DN583" s="28"/>
      <c r="DO583" s="28"/>
      <c r="DP583" s="28"/>
      <c r="DQ583" s="28"/>
      <c r="DR583" s="28"/>
      <c r="DS583" s="28"/>
      <c r="DT583" s="28"/>
      <c r="DU583" s="28"/>
      <c r="DV583" s="28"/>
      <c r="DW583" s="28"/>
      <c r="DX583" s="28"/>
      <c r="DY583" s="28"/>
      <c r="DZ583" s="28"/>
      <c r="EA583" s="28"/>
      <c r="EB583" s="28"/>
      <c r="EC583" s="28"/>
      <c r="ED583" s="28"/>
      <c r="EE583" s="28"/>
      <c r="EF583" s="28"/>
      <c r="EG583" s="28"/>
      <c r="EH583" s="28"/>
      <c r="EI583" s="28"/>
      <c r="EJ583" s="28"/>
      <c r="EK583" s="28"/>
      <c r="EL583" s="28"/>
      <c r="EM583" s="28"/>
    </row>
    <row r="584" spans="1:143" s="44" customFormat="1">
      <c r="A584" s="136"/>
      <c r="B584" s="103"/>
      <c r="C584" s="103"/>
      <c r="D584" s="103"/>
      <c r="K584" s="48"/>
      <c r="L584" s="48"/>
      <c r="O584" s="45"/>
      <c r="P584" s="45"/>
      <c r="U584" s="41"/>
      <c r="V584" s="41"/>
      <c r="W584" s="54"/>
      <c r="X584" s="54"/>
      <c r="AH584" s="61"/>
      <c r="AL584" s="100"/>
      <c r="AM584" s="32"/>
      <c r="AN584" s="32"/>
      <c r="AO584" s="32"/>
      <c r="AP584" s="126"/>
      <c r="AQ584" s="104"/>
      <c r="AR584" s="32"/>
      <c r="AS584" s="32"/>
      <c r="AT584" s="28"/>
      <c r="AU584" s="104"/>
      <c r="AV584" s="104"/>
      <c r="AW584" s="104"/>
      <c r="AX584" s="104"/>
      <c r="AY584" s="32"/>
      <c r="AZ584" s="104"/>
      <c r="BA584" s="104"/>
      <c r="BB584" s="108"/>
      <c r="BC584" s="108"/>
      <c r="BD584" s="108"/>
      <c r="BE584" s="104"/>
      <c r="BF584" s="104"/>
      <c r="BG584" s="28"/>
      <c r="BH584" s="28"/>
      <c r="BI584" s="28"/>
      <c r="BJ584" s="28"/>
      <c r="BK584" s="28"/>
      <c r="BL584" s="28"/>
      <c r="BM584" s="28"/>
      <c r="BN584" s="28"/>
      <c r="BO584" s="28"/>
      <c r="BP584" s="28"/>
      <c r="BQ584" s="28"/>
      <c r="BR584" s="28"/>
      <c r="BS584" s="28"/>
      <c r="BT584" s="28"/>
      <c r="BU584" s="28"/>
      <c r="BV584" s="28"/>
      <c r="BW584" s="28"/>
      <c r="BX584" s="28"/>
      <c r="BY584" s="28"/>
      <c r="BZ584" s="28"/>
      <c r="CA584" s="28"/>
      <c r="CB584" s="28"/>
      <c r="CC584" s="28"/>
      <c r="CD584" s="28"/>
      <c r="CE584" s="28"/>
      <c r="CF584" s="28"/>
      <c r="CG584" s="28"/>
      <c r="CH584" s="28"/>
      <c r="CI584" s="28"/>
      <c r="CJ584" s="28"/>
      <c r="CK584" s="28"/>
      <c r="CL584" s="28"/>
      <c r="CM584" s="28"/>
      <c r="CN584" s="28"/>
      <c r="CO584" s="28"/>
      <c r="CP584" s="28"/>
      <c r="CQ584" s="28"/>
      <c r="CR584" s="28"/>
      <c r="CS584" s="28"/>
      <c r="CT584" s="28"/>
      <c r="CU584" s="28"/>
      <c r="CV584" s="28"/>
      <c r="CW584" s="28"/>
      <c r="CX584" s="28"/>
      <c r="CY584" s="28"/>
      <c r="CZ584" s="28"/>
      <c r="DA584" s="28"/>
      <c r="DB584" s="28"/>
      <c r="DC584" s="28"/>
      <c r="DD584" s="28"/>
      <c r="DE584" s="28"/>
      <c r="DF584" s="28"/>
      <c r="DG584" s="28"/>
      <c r="DH584" s="28"/>
      <c r="DI584" s="28"/>
      <c r="DJ584" s="28"/>
      <c r="DK584" s="28"/>
      <c r="DL584" s="28"/>
      <c r="DM584" s="28"/>
      <c r="DN584" s="28"/>
      <c r="DO584" s="28"/>
      <c r="DP584" s="28"/>
      <c r="DQ584" s="28"/>
      <c r="DR584" s="28"/>
      <c r="DS584" s="28"/>
      <c r="DT584" s="28"/>
      <c r="DU584" s="28"/>
      <c r="DV584" s="28"/>
      <c r="DW584" s="28"/>
      <c r="DX584" s="28"/>
      <c r="DY584" s="28"/>
      <c r="DZ584" s="28"/>
      <c r="EA584" s="28"/>
      <c r="EB584" s="28"/>
      <c r="EC584" s="28"/>
      <c r="ED584" s="28"/>
      <c r="EE584" s="28"/>
      <c r="EF584" s="28"/>
      <c r="EG584" s="28"/>
      <c r="EH584" s="28"/>
      <c r="EI584" s="28"/>
      <c r="EJ584" s="28"/>
      <c r="EK584" s="28"/>
      <c r="EL584" s="28"/>
      <c r="EM584" s="28"/>
    </row>
    <row r="585" spans="1:143" s="44" customFormat="1">
      <c r="A585" s="136"/>
      <c r="B585" s="103"/>
      <c r="C585" s="103"/>
      <c r="D585" s="103"/>
      <c r="K585" s="48"/>
      <c r="L585" s="48"/>
      <c r="O585" s="45"/>
      <c r="P585" s="45"/>
      <c r="U585" s="41"/>
      <c r="V585" s="41"/>
      <c r="W585" s="54"/>
      <c r="X585" s="54"/>
      <c r="AH585" s="61"/>
      <c r="AL585" s="100"/>
      <c r="AM585" s="32"/>
      <c r="AN585" s="32"/>
      <c r="AO585" s="32"/>
      <c r="AP585" s="126"/>
      <c r="AQ585" s="104"/>
      <c r="AR585" s="32"/>
      <c r="AS585" s="32"/>
      <c r="AT585" s="28"/>
      <c r="AU585" s="104"/>
      <c r="AV585" s="104"/>
      <c r="AW585" s="104"/>
      <c r="AX585" s="104"/>
      <c r="AY585" s="32"/>
      <c r="AZ585" s="104"/>
      <c r="BA585" s="104"/>
      <c r="BB585" s="108"/>
      <c r="BC585" s="108"/>
      <c r="BD585" s="108"/>
      <c r="BE585" s="104"/>
      <c r="BF585" s="104"/>
      <c r="BG585" s="28"/>
      <c r="BH585" s="28"/>
      <c r="BI585" s="28"/>
      <c r="BJ585" s="28"/>
      <c r="BK585" s="28"/>
      <c r="BL585" s="28"/>
      <c r="BM585" s="28"/>
      <c r="BN585" s="28"/>
      <c r="BO585" s="28"/>
      <c r="BP585" s="28"/>
      <c r="BQ585" s="28"/>
      <c r="BR585" s="28"/>
      <c r="BS585" s="28"/>
      <c r="BT585" s="28"/>
      <c r="BU585" s="28"/>
      <c r="BV585" s="28"/>
      <c r="BW585" s="28"/>
      <c r="BX585" s="28"/>
      <c r="BY585" s="28"/>
      <c r="BZ585" s="28"/>
      <c r="CA585" s="28"/>
      <c r="CB585" s="28"/>
      <c r="CC585" s="28"/>
      <c r="CD585" s="28"/>
      <c r="CE585" s="28"/>
      <c r="CF585" s="28"/>
      <c r="CG585" s="28"/>
      <c r="CH585" s="28"/>
      <c r="CI585" s="28"/>
      <c r="CJ585" s="28"/>
      <c r="CK585" s="28"/>
      <c r="CL585" s="28"/>
      <c r="CM585" s="28"/>
      <c r="CN585" s="28"/>
      <c r="CO585" s="28"/>
      <c r="CP585" s="28"/>
      <c r="CQ585" s="28"/>
      <c r="CR585" s="28"/>
      <c r="CS585" s="28"/>
      <c r="CT585" s="28"/>
      <c r="CU585" s="28"/>
      <c r="CV585" s="28"/>
      <c r="CW585" s="28"/>
      <c r="CX585" s="28"/>
      <c r="CY585" s="28"/>
      <c r="CZ585" s="28"/>
      <c r="DA585" s="28"/>
      <c r="DB585" s="28"/>
      <c r="DC585" s="28"/>
      <c r="DD585" s="28"/>
      <c r="DE585" s="28"/>
      <c r="DF585" s="28"/>
      <c r="DG585" s="28"/>
      <c r="DH585" s="28"/>
      <c r="DI585" s="28"/>
      <c r="DJ585" s="28"/>
      <c r="DK585" s="28"/>
      <c r="DL585" s="28"/>
      <c r="DM585" s="28"/>
      <c r="DN585" s="28"/>
      <c r="DO585" s="28"/>
      <c r="DP585" s="28"/>
      <c r="DQ585" s="28"/>
      <c r="DR585" s="28"/>
      <c r="DS585" s="28"/>
      <c r="DT585" s="28"/>
      <c r="DU585" s="28"/>
      <c r="DV585" s="28"/>
      <c r="DW585" s="28"/>
      <c r="DX585" s="28"/>
      <c r="DY585" s="28"/>
      <c r="DZ585" s="28"/>
      <c r="EA585" s="28"/>
      <c r="EB585" s="28"/>
      <c r="EC585" s="28"/>
      <c r="ED585" s="28"/>
      <c r="EE585" s="28"/>
      <c r="EF585" s="28"/>
      <c r="EG585" s="28"/>
      <c r="EH585" s="28"/>
      <c r="EI585" s="28"/>
      <c r="EJ585" s="28"/>
      <c r="EK585" s="28"/>
      <c r="EL585" s="28"/>
      <c r="EM585" s="28"/>
    </row>
    <row r="586" spans="1:143" s="44" customFormat="1">
      <c r="A586" s="136"/>
      <c r="B586" s="103"/>
      <c r="C586" s="103"/>
      <c r="D586" s="103"/>
      <c r="K586" s="48"/>
      <c r="L586" s="48"/>
      <c r="O586" s="45"/>
      <c r="P586" s="45"/>
      <c r="U586" s="41"/>
      <c r="V586" s="41"/>
      <c r="W586" s="54"/>
      <c r="X586" s="54"/>
      <c r="AH586" s="61"/>
      <c r="AL586" s="100"/>
      <c r="AM586" s="32"/>
      <c r="AN586" s="32"/>
      <c r="AO586" s="32"/>
      <c r="AP586" s="126"/>
      <c r="AQ586" s="104"/>
      <c r="AR586" s="32"/>
      <c r="AS586" s="32"/>
      <c r="AT586" s="28"/>
      <c r="AU586" s="104"/>
      <c r="AV586" s="104"/>
      <c r="AW586" s="104"/>
      <c r="AX586" s="104"/>
      <c r="AY586" s="32"/>
      <c r="AZ586" s="104"/>
      <c r="BA586" s="104"/>
      <c r="BB586" s="108"/>
      <c r="BC586" s="108"/>
      <c r="BD586" s="108"/>
      <c r="BE586" s="104"/>
      <c r="BF586" s="104"/>
      <c r="BG586" s="28"/>
      <c r="BH586" s="28"/>
      <c r="BI586" s="28"/>
      <c r="BJ586" s="28"/>
      <c r="BK586" s="28"/>
      <c r="BL586" s="28"/>
      <c r="BM586" s="28"/>
      <c r="BN586" s="28"/>
      <c r="BO586" s="28"/>
      <c r="BP586" s="28"/>
      <c r="BQ586" s="28"/>
      <c r="BR586" s="28"/>
      <c r="BS586" s="28"/>
      <c r="BT586" s="28"/>
      <c r="BU586" s="28"/>
      <c r="BV586" s="28"/>
      <c r="BW586" s="28"/>
      <c r="BX586" s="28"/>
      <c r="BY586" s="28"/>
      <c r="BZ586" s="28"/>
      <c r="CA586" s="28"/>
      <c r="CB586" s="28"/>
      <c r="CC586" s="28"/>
      <c r="CD586" s="28"/>
      <c r="CE586" s="28"/>
      <c r="CF586" s="28"/>
      <c r="CG586" s="28"/>
      <c r="CH586" s="28"/>
      <c r="CI586" s="28"/>
      <c r="CJ586" s="28"/>
      <c r="CK586" s="28"/>
      <c r="CL586" s="28"/>
      <c r="CM586" s="28"/>
      <c r="CN586" s="28"/>
      <c r="CO586" s="28"/>
      <c r="CP586" s="28"/>
      <c r="CQ586" s="28"/>
      <c r="CR586" s="28"/>
      <c r="CS586" s="28"/>
      <c r="CT586" s="28"/>
      <c r="CU586" s="28"/>
      <c r="CV586" s="28"/>
      <c r="CW586" s="28"/>
      <c r="CX586" s="28"/>
      <c r="CY586" s="28"/>
      <c r="CZ586" s="28"/>
      <c r="DA586" s="28"/>
      <c r="DB586" s="28"/>
      <c r="DC586" s="28"/>
      <c r="DD586" s="28"/>
      <c r="DE586" s="28"/>
      <c r="DF586" s="28"/>
      <c r="DG586" s="28"/>
      <c r="DH586" s="28"/>
      <c r="DI586" s="28"/>
      <c r="DJ586" s="28"/>
      <c r="DK586" s="28"/>
      <c r="DL586" s="28"/>
      <c r="DM586" s="28"/>
      <c r="DN586" s="28"/>
      <c r="DO586" s="28"/>
      <c r="DP586" s="28"/>
      <c r="DQ586" s="28"/>
      <c r="DR586" s="28"/>
      <c r="DS586" s="28"/>
      <c r="DT586" s="28"/>
      <c r="DU586" s="28"/>
      <c r="DV586" s="28"/>
      <c r="DW586" s="28"/>
      <c r="DX586" s="28"/>
      <c r="DY586" s="28"/>
      <c r="DZ586" s="28"/>
      <c r="EA586" s="28"/>
      <c r="EB586" s="28"/>
      <c r="EC586" s="28"/>
      <c r="ED586" s="28"/>
      <c r="EE586" s="28"/>
      <c r="EF586" s="28"/>
      <c r="EG586" s="28"/>
      <c r="EH586" s="28"/>
      <c r="EI586" s="28"/>
      <c r="EJ586" s="28"/>
      <c r="EK586" s="28"/>
      <c r="EL586" s="28"/>
      <c r="EM586" s="28"/>
    </row>
    <row r="587" spans="1:143" s="44" customFormat="1">
      <c r="A587" s="136"/>
      <c r="B587" s="103"/>
      <c r="C587" s="103"/>
      <c r="D587" s="103"/>
      <c r="K587" s="48"/>
      <c r="L587" s="48"/>
      <c r="O587" s="45"/>
      <c r="P587" s="45"/>
      <c r="U587" s="41"/>
      <c r="V587" s="41"/>
      <c r="W587" s="54"/>
      <c r="X587" s="54"/>
      <c r="AH587" s="61"/>
      <c r="AL587" s="100"/>
      <c r="AM587" s="32"/>
      <c r="AN587" s="32"/>
      <c r="AO587" s="32"/>
      <c r="AP587" s="126"/>
      <c r="AQ587" s="104"/>
      <c r="AR587" s="32"/>
      <c r="AS587" s="32"/>
      <c r="AT587" s="28"/>
      <c r="AU587" s="104"/>
      <c r="AV587" s="104"/>
      <c r="AW587" s="104"/>
      <c r="AX587" s="104"/>
      <c r="AY587" s="32"/>
      <c r="AZ587" s="104"/>
      <c r="BA587" s="104"/>
      <c r="BB587" s="108"/>
      <c r="BC587" s="108"/>
      <c r="BD587" s="108"/>
      <c r="BE587" s="104"/>
      <c r="BF587" s="104"/>
      <c r="BG587" s="28"/>
      <c r="BH587" s="28"/>
      <c r="BI587" s="28"/>
      <c r="BJ587" s="28"/>
      <c r="BK587" s="28"/>
      <c r="BL587" s="28"/>
      <c r="BM587" s="28"/>
      <c r="BN587" s="28"/>
      <c r="BO587" s="28"/>
      <c r="BP587" s="28"/>
      <c r="BQ587" s="28"/>
      <c r="BR587" s="28"/>
      <c r="BS587" s="28"/>
      <c r="BT587" s="28"/>
      <c r="BU587" s="28"/>
      <c r="BV587" s="28"/>
      <c r="BW587" s="28"/>
      <c r="BX587" s="28"/>
      <c r="BY587" s="28"/>
      <c r="BZ587" s="28"/>
      <c r="CA587" s="28"/>
      <c r="CB587" s="28"/>
      <c r="CC587" s="28"/>
      <c r="CD587" s="28"/>
      <c r="CE587" s="28"/>
      <c r="CF587" s="28"/>
      <c r="CG587" s="28"/>
      <c r="CH587" s="28"/>
      <c r="CI587" s="28"/>
      <c r="CJ587" s="28"/>
      <c r="CK587" s="28"/>
      <c r="CL587" s="28"/>
      <c r="CM587" s="28"/>
      <c r="CN587" s="28"/>
      <c r="CO587" s="28"/>
      <c r="CP587" s="28"/>
      <c r="CQ587" s="28"/>
      <c r="CR587" s="28"/>
      <c r="CS587" s="28"/>
      <c r="CT587" s="28"/>
      <c r="CU587" s="28"/>
      <c r="CV587" s="28"/>
      <c r="CW587" s="28"/>
      <c r="CX587" s="28"/>
      <c r="CY587" s="28"/>
      <c r="CZ587" s="28"/>
      <c r="DA587" s="28"/>
      <c r="DB587" s="28"/>
      <c r="DC587" s="28"/>
      <c r="DD587" s="28"/>
      <c r="DE587" s="28"/>
      <c r="DF587" s="28"/>
      <c r="DG587" s="28"/>
      <c r="DH587" s="28"/>
      <c r="DI587" s="28"/>
      <c r="DJ587" s="28"/>
      <c r="DK587" s="28"/>
      <c r="DL587" s="28"/>
      <c r="DM587" s="28"/>
      <c r="DN587" s="28"/>
      <c r="DO587" s="28"/>
      <c r="DP587" s="28"/>
      <c r="DQ587" s="28"/>
      <c r="DR587" s="28"/>
      <c r="DS587" s="28"/>
      <c r="DT587" s="28"/>
      <c r="DU587" s="28"/>
      <c r="DV587" s="28"/>
      <c r="DW587" s="28"/>
      <c r="DX587" s="28"/>
      <c r="DY587" s="28"/>
      <c r="DZ587" s="28"/>
      <c r="EA587" s="28"/>
      <c r="EB587" s="28"/>
      <c r="EC587" s="28"/>
      <c r="ED587" s="28"/>
      <c r="EE587" s="28"/>
      <c r="EF587" s="28"/>
      <c r="EG587" s="28"/>
      <c r="EH587" s="28"/>
      <c r="EI587" s="28"/>
      <c r="EJ587" s="28"/>
      <c r="EK587" s="28"/>
      <c r="EL587" s="28"/>
      <c r="EM587" s="28"/>
    </row>
    <row r="588" spans="1:143" s="44" customFormat="1">
      <c r="A588" s="136"/>
      <c r="B588" s="103"/>
      <c r="C588" s="103"/>
      <c r="D588" s="103"/>
      <c r="K588" s="48"/>
      <c r="L588" s="48"/>
      <c r="O588" s="45"/>
      <c r="P588" s="45"/>
      <c r="U588" s="41"/>
      <c r="V588" s="41"/>
      <c r="W588" s="54"/>
      <c r="X588" s="54"/>
      <c r="AH588" s="61"/>
      <c r="AL588" s="100"/>
      <c r="AM588" s="32"/>
      <c r="AN588" s="32"/>
      <c r="AO588" s="32"/>
      <c r="AP588" s="126"/>
      <c r="AQ588" s="104"/>
      <c r="AR588" s="32"/>
      <c r="AS588" s="32"/>
      <c r="AT588" s="28"/>
      <c r="AU588" s="104"/>
      <c r="AV588" s="104"/>
      <c r="AW588" s="104"/>
      <c r="AX588" s="104"/>
      <c r="AY588" s="32"/>
      <c r="AZ588" s="104"/>
      <c r="BA588" s="104"/>
      <c r="BB588" s="108"/>
      <c r="BC588" s="108"/>
      <c r="BD588" s="108"/>
      <c r="BE588" s="104"/>
      <c r="BF588" s="104"/>
      <c r="BG588" s="28"/>
      <c r="BH588" s="28"/>
      <c r="BI588" s="28"/>
      <c r="BJ588" s="28"/>
      <c r="BK588" s="28"/>
      <c r="BL588" s="28"/>
      <c r="BM588" s="28"/>
      <c r="BN588" s="28"/>
      <c r="BO588" s="28"/>
      <c r="BP588" s="28"/>
      <c r="BQ588" s="28"/>
      <c r="BR588" s="28"/>
      <c r="BS588" s="28"/>
      <c r="BT588" s="28"/>
      <c r="BU588" s="28"/>
      <c r="BV588" s="28"/>
      <c r="BW588" s="28"/>
      <c r="BX588" s="28"/>
      <c r="BY588" s="28"/>
      <c r="BZ588" s="28"/>
      <c r="CA588" s="28"/>
      <c r="CB588" s="28"/>
      <c r="CC588" s="28"/>
      <c r="CD588" s="28"/>
      <c r="CE588" s="28"/>
      <c r="CF588" s="28"/>
      <c r="CG588" s="28"/>
      <c r="CH588" s="28"/>
      <c r="CI588" s="28"/>
      <c r="CJ588" s="28"/>
      <c r="CK588" s="28"/>
      <c r="CL588" s="28"/>
      <c r="CM588" s="28"/>
      <c r="CN588" s="28"/>
      <c r="CO588" s="28"/>
      <c r="CP588" s="28"/>
      <c r="CQ588" s="28"/>
      <c r="CR588" s="28"/>
      <c r="CS588" s="28"/>
      <c r="CT588" s="28"/>
      <c r="CU588" s="28"/>
      <c r="CV588" s="28"/>
      <c r="CW588" s="28"/>
      <c r="CX588" s="28"/>
      <c r="CY588" s="28"/>
      <c r="CZ588" s="28"/>
      <c r="DA588" s="28"/>
      <c r="DB588" s="28"/>
      <c r="DC588" s="28"/>
      <c r="DD588" s="28"/>
      <c r="DE588" s="28"/>
      <c r="DF588" s="28"/>
      <c r="DG588" s="28"/>
      <c r="DH588" s="28"/>
      <c r="DI588" s="28"/>
      <c r="DJ588" s="28"/>
      <c r="DK588" s="28"/>
      <c r="DL588" s="28"/>
      <c r="DM588" s="28"/>
      <c r="DN588" s="28"/>
      <c r="DO588" s="28"/>
      <c r="DP588" s="28"/>
      <c r="DQ588" s="28"/>
      <c r="DR588" s="28"/>
      <c r="DS588" s="28"/>
      <c r="DT588" s="28"/>
      <c r="DU588" s="28"/>
      <c r="DV588" s="28"/>
      <c r="DW588" s="28"/>
      <c r="DX588" s="28"/>
      <c r="DY588" s="28"/>
      <c r="DZ588" s="28"/>
      <c r="EA588" s="28"/>
      <c r="EB588" s="28"/>
      <c r="EC588" s="28"/>
      <c r="ED588" s="28"/>
      <c r="EE588" s="28"/>
      <c r="EF588" s="28"/>
      <c r="EG588" s="28"/>
      <c r="EH588" s="28"/>
      <c r="EI588" s="28"/>
      <c r="EJ588" s="28"/>
      <c r="EK588" s="28"/>
      <c r="EL588" s="28"/>
      <c r="EM588" s="28"/>
    </row>
    <row r="589" spans="1:143" s="44" customFormat="1">
      <c r="A589" s="136"/>
      <c r="B589" s="103"/>
      <c r="C589" s="103"/>
      <c r="D589" s="103"/>
      <c r="K589" s="48"/>
      <c r="L589" s="48"/>
      <c r="O589" s="45"/>
      <c r="P589" s="45"/>
      <c r="U589" s="41"/>
      <c r="V589" s="41"/>
      <c r="W589" s="54"/>
      <c r="X589" s="54"/>
      <c r="AH589" s="61"/>
      <c r="AL589" s="100"/>
      <c r="AM589" s="32"/>
      <c r="AN589" s="32"/>
      <c r="AO589" s="32"/>
      <c r="AP589" s="126"/>
      <c r="AQ589" s="104"/>
      <c r="AR589" s="32"/>
      <c r="AS589" s="32"/>
      <c r="AT589" s="28"/>
      <c r="AU589" s="104"/>
      <c r="AV589" s="104"/>
      <c r="AW589" s="104"/>
      <c r="AX589" s="104"/>
      <c r="AY589" s="32"/>
      <c r="AZ589" s="104"/>
      <c r="BA589" s="104"/>
      <c r="BB589" s="108"/>
      <c r="BC589" s="108"/>
      <c r="BD589" s="108"/>
      <c r="BE589" s="104"/>
      <c r="BF589" s="104"/>
      <c r="BG589" s="28"/>
      <c r="BH589" s="28"/>
      <c r="BI589" s="28"/>
      <c r="BJ589" s="28"/>
      <c r="BK589" s="28"/>
      <c r="BL589" s="28"/>
      <c r="BM589" s="28"/>
      <c r="BN589" s="28"/>
      <c r="BO589" s="28"/>
      <c r="BP589" s="28"/>
      <c r="BQ589" s="28"/>
      <c r="BR589" s="28"/>
      <c r="BS589" s="28"/>
      <c r="BT589" s="28"/>
      <c r="BU589" s="28"/>
      <c r="BV589" s="28"/>
      <c r="BW589" s="28"/>
      <c r="BX589" s="28"/>
      <c r="BY589" s="28"/>
      <c r="BZ589" s="28"/>
      <c r="CA589" s="28"/>
      <c r="CB589" s="28"/>
      <c r="CC589" s="28"/>
      <c r="CD589" s="28"/>
      <c r="CE589" s="28"/>
      <c r="CF589" s="28"/>
      <c r="CG589" s="28"/>
      <c r="CH589" s="28"/>
      <c r="CI589" s="28"/>
      <c r="CJ589" s="28"/>
      <c r="CK589" s="28"/>
      <c r="CL589" s="28"/>
      <c r="CM589" s="28"/>
      <c r="CN589" s="28"/>
      <c r="CO589" s="28"/>
      <c r="CP589" s="28"/>
      <c r="CQ589" s="28"/>
      <c r="CR589" s="28"/>
      <c r="CS589" s="28"/>
      <c r="CT589" s="28"/>
      <c r="CU589" s="28"/>
      <c r="CV589" s="28"/>
      <c r="CW589" s="28"/>
      <c r="CX589" s="28"/>
      <c r="CY589" s="28"/>
      <c r="CZ589" s="28"/>
      <c r="DA589" s="28"/>
      <c r="DB589" s="28"/>
      <c r="DC589" s="28"/>
      <c r="DD589" s="28"/>
      <c r="DE589" s="28"/>
      <c r="DF589" s="28"/>
      <c r="DG589" s="28"/>
      <c r="DH589" s="28"/>
      <c r="DI589" s="28"/>
      <c r="DJ589" s="28"/>
      <c r="DK589" s="28"/>
      <c r="DL589" s="28"/>
      <c r="DM589" s="28"/>
      <c r="DN589" s="28"/>
      <c r="DO589" s="28"/>
      <c r="DP589" s="28"/>
      <c r="DQ589" s="28"/>
      <c r="DR589" s="28"/>
      <c r="DS589" s="28"/>
      <c r="DT589" s="28"/>
      <c r="DU589" s="28"/>
      <c r="DV589" s="28"/>
      <c r="DW589" s="28"/>
      <c r="DX589" s="28"/>
      <c r="DY589" s="28"/>
      <c r="DZ589" s="28"/>
      <c r="EA589" s="28"/>
      <c r="EB589" s="28"/>
      <c r="EC589" s="28"/>
      <c r="ED589" s="28"/>
      <c r="EE589" s="28"/>
      <c r="EF589" s="28"/>
      <c r="EG589" s="28"/>
      <c r="EH589" s="28"/>
      <c r="EI589" s="28"/>
      <c r="EJ589" s="28"/>
      <c r="EK589" s="28"/>
      <c r="EL589" s="28"/>
      <c r="EM589" s="28"/>
    </row>
    <row r="590" spans="1:143" s="44" customFormat="1">
      <c r="A590" s="136"/>
      <c r="B590" s="103"/>
      <c r="C590" s="103"/>
      <c r="D590" s="103"/>
      <c r="K590" s="48"/>
      <c r="L590" s="48"/>
      <c r="O590" s="45"/>
      <c r="P590" s="45"/>
      <c r="U590" s="41"/>
      <c r="V590" s="41"/>
      <c r="W590" s="54"/>
      <c r="X590" s="54"/>
      <c r="AH590" s="61"/>
      <c r="AL590" s="100"/>
      <c r="AM590" s="32"/>
      <c r="AN590" s="32"/>
      <c r="AO590" s="32"/>
      <c r="AP590" s="126"/>
      <c r="AQ590" s="104"/>
      <c r="AR590" s="32"/>
      <c r="AS590" s="32"/>
      <c r="AT590" s="28"/>
      <c r="AU590" s="104"/>
      <c r="AV590" s="104"/>
      <c r="AW590" s="104"/>
      <c r="AX590" s="104"/>
      <c r="AY590" s="32"/>
      <c r="AZ590" s="104"/>
      <c r="BA590" s="104"/>
      <c r="BB590" s="108"/>
      <c r="BC590" s="108"/>
      <c r="BD590" s="108"/>
      <c r="BE590" s="104"/>
      <c r="BF590" s="104"/>
      <c r="BG590" s="28"/>
      <c r="BH590" s="28"/>
      <c r="BI590" s="28"/>
      <c r="BJ590" s="28"/>
      <c r="BK590" s="28"/>
      <c r="BL590" s="28"/>
      <c r="BM590" s="28"/>
      <c r="BN590" s="28"/>
      <c r="BO590" s="28"/>
      <c r="BP590" s="28"/>
      <c r="BQ590" s="28"/>
      <c r="BR590" s="28"/>
      <c r="BS590" s="28"/>
      <c r="BT590" s="28"/>
      <c r="BU590" s="28"/>
      <c r="BV590" s="28"/>
      <c r="BW590" s="28"/>
      <c r="BX590" s="28"/>
      <c r="BY590" s="28"/>
      <c r="BZ590" s="28"/>
      <c r="CA590" s="28"/>
      <c r="CB590" s="28"/>
      <c r="CC590" s="28"/>
      <c r="CD590" s="28"/>
      <c r="CE590" s="28"/>
      <c r="CF590" s="28"/>
      <c r="CG590" s="28"/>
      <c r="CH590" s="28"/>
      <c r="CI590" s="28"/>
      <c r="CJ590" s="28"/>
      <c r="CK590" s="28"/>
      <c r="CL590" s="28"/>
      <c r="CM590" s="28"/>
      <c r="CN590" s="28"/>
      <c r="CO590" s="28"/>
      <c r="CP590" s="28"/>
      <c r="CQ590" s="28"/>
      <c r="CR590" s="28"/>
      <c r="CS590" s="28"/>
      <c r="CT590" s="28"/>
      <c r="CU590" s="28"/>
      <c r="CV590" s="28"/>
      <c r="CW590" s="28"/>
      <c r="CX590" s="28"/>
      <c r="CY590" s="28"/>
      <c r="CZ590" s="28"/>
      <c r="DA590" s="28"/>
      <c r="DB590" s="28"/>
      <c r="DC590" s="28"/>
      <c r="DD590" s="28"/>
      <c r="DE590" s="28"/>
      <c r="DF590" s="28"/>
      <c r="DG590" s="28"/>
      <c r="DH590" s="28"/>
      <c r="DI590" s="28"/>
      <c r="DJ590" s="28"/>
      <c r="DK590" s="28"/>
      <c r="DL590" s="28"/>
      <c r="DM590" s="28"/>
      <c r="DN590" s="28"/>
      <c r="DO590" s="28"/>
      <c r="DP590" s="28"/>
      <c r="DQ590" s="28"/>
      <c r="DR590" s="28"/>
      <c r="DS590" s="28"/>
      <c r="DT590" s="28"/>
      <c r="DU590" s="28"/>
      <c r="DV590" s="28"/>
      <c r="DW590" s="28"/>
      <c r="DX590" s="28"/>
      <c r="DY590" s="28"/>
      <c r="DZ590" s="28"/>
      <c r="EA590" s="28"/>
      <c r="EB590" s="28"/>
      <c r="EC590" s="28"/>
      <c r="ED590" s="28"/>
      <c r="EE590" s="28"/>
      <c r="EF590" s="28"/>
      <c r="EG590" s="28"/>
      <c r="EH590" s="28"/>
      <c r="EI590" s="28"/>
      <c r="EJ590" s="28"/>
      <c r="EK590" s="28"/>
      <c r="EL590" s="28"/>
      <c r="EM590" s="28"/>
    </row>
    <row r="591" spans="1:143" s="44" customFormat="1">
      <c r="A591" s="136"/>
      <c r="B591" s="103"/>
      <c r="C591" s="103"/>
      <c r="D591" s="103"/>
      <c r="K591" s="48"/>
      <c r="L591" s="48"/>
      <c r="O591" s="45"/>
      <c r="P591" s="45"/>
      <c r="U591" s="41"/>
      <c r="V591" s="41"/>
      <c r="W591" s="54"/>
      <c r="X591" s="54"/>
      <c r="AH591" s="61"/>
      <c r="AL591" s="100"/>
      <c r="AM591" s="32"/>
      <c r="AN591" s="32"/>
      <c r="AO591" s="32"/>
      <c r="AP591" s="126"/>
      <c r="AQ591" s="104"/>
      <c r="AR591" s="32"/>
      <c r="AS591" s="32"/>
      <c r="AT591" s="28"/>
      <c r="AU591" s="104"/>
      <c r="AV591" s="104"/>
      <c r="AW591" s="104"/>
      <c r="AX591" s="104"/>
      <c r="AY591" s="32"/>
      <c r="AZ591" s="104"/>
      <c r="BA591" s="104"/>
      <c r="BB591" s="108"/>
      <c r="BC591" s="108"/>
      <c r="BD591" s="108"/>
      <c r="BE591" s="104"/>
      <c r="BF591" s="104"/>
      <c r="BG591" s="28"/>
      <c r="BH591" s="28"/>
      <c r="BI591" s="28"/>
      <c r="BJ591" s="28"/>
      <c r="BK591" s="28"/>
      <c r="BL591" s="28"/>
      <c r="BM591" s="28"/>
      <c r="BN591" s="28"/>
      <c r="BO591" s="28"/>
      <c r="BP591" s="28"/>
      <c r="BQ591" s="28"/>
      <c r="BR591" s="28"/>
      <c r="BS591" s="28"/>
      <c r="BT591" s="28"/>
      <c r="BU591" s="28"/>
      <c r="BV591" s="28"/>
      <c r="BW591" s="28"/>
      <c r="BX591" s="28"/>
      <c r="BY591" s="28"/>
      <c r="BZ591" s="28"/>
      <c r="CA591" s="28"/>
      <c r="CB591" s="28"/>
      <c r="CC591" s="28"/>
      <c r="CD591" s="28"/>
      <c r="CE591" s="28"/>
      <c r="CF591" s="28"/>
      <c r="CG591" s="28"/>
      <c r="CH591" s="28"/>
      <c r="CI591" s="28"/>
      <c r="CJ591" s="28"/>
      <c r="CK591" s="28"/>
      <c r="CL591" s="28"/>
      <c r="CM591" s="28"/>
      <c r="CN591" s="28"/>
      <c r="CO591" s="28"/>
      <c r="CP591" s="28"/>
      <c r="CQ591" s="28"/>
      <c r="CR591" s="28"/>
      <c r="CS591" s="28"/>
      <c r="CT591" s="28"/>
      <c r="CU591" s="28"/>
      <c r="CV591" s="28"/>
      <c r="CW591" s="28"/>
      <c r="CX591" s="28"/>
      <c r="CY591" s="28"/>
      <c r="CZ591" s="28"/>
      <c r="DA591" s="28"/>
      <c r="DB591" s="28"/>
      <c r="DC591" s="28"/>
      <c r="DD591" s="28"/>
      <c r="DE591" s="28"/>
      <c r="DF591" s="28"/>
      <c r="DG591" s="28"/>
      <c r="DH591" s="28"/>
      <c r="DI591" s="28"/>
      <c r="DJ591" s="28"/>
      <c r="DK591" s="28"/>
      <c r="DL591" s="28"/>
      <c r="DM591" s="28"/>
      <c r="DN591" s="28"/>
      <c r="DO591" s="28"/>
      <c r="DP591" s="28"/>
      <c r="DQ591" s="28"/>
      <c r="DR591" s="28"/>
      <c r="DS591" s="28"/>
      <c r="DT591" s="28"/>
      <c r="DU591" s="28"/>
      <c r="DV591" s="28"/>
      <c r="DW591" s="28"/>
      <c r="DX591" s="28"/>
      <c r="DY591" s="28"/>
      <c r="DZ591" s="28"/>
      <c r="EA591" s="28"/>
      <c r="EB591" s="28"/>
      <c r="EC591" s="28"/>
      <c r="ED591" s="28"/>
      <c r="EE591" s="28"/>
      <c r="EF591" s="28"/>
      <c r="EG591" s="28"/>
      <c r="EH591" s="28"/>
      <c r="EI591" s="28"/>
      <c r="EJ591" s="28"/>
      <c r="EK591" s="28"/>
      <c r="EL591" s="28"/>
      <c r="EM591" s="28"/>
    </row>
    <row r="592" spans="1:143" s="44" customFormat="1">
      <c r="A592" s="136"/>
      <c r="B592" s="103"/>
      <c r="C592" s="103"/>
      <c r="D592" s="103"/>
      <c r="K592" s="48"/>
      <c r="L592" s="48"/>
      <c r="O592" s="45"/>
      <c r="P592" s="45"/>
      <c r="U592" s="41"/>
      <c r="V592" s="41"/>
      <c r="W592" s="54"/>
      <c r="X592" s="54"/>
      <c r="AH592" s="61"/>
      <c r="AL592" s="100"/>
      <c r="AM592" s="32"/>
      <c r="AN592" s="32"/>
      <c r="AO592" s="32"/>
      <c r="AP592" s="126"/>
      <c r="AQ592" s="104"/>
      <c r="AR592" s="32"/>
      <c r="AS592" s="32"/>
      <c r="AT592" s="28"/>
      <c r="AU592" s="104"/>
      <c r="AV592" s="104"/>
      <c r="AW592" s="104"/>
      <c r="AX592" s="104"/>
      <c r="AY592" s="32"/>
      <c r="AZ592" s="104"/>
      <c r="BA592" s="104"/>
      <c r="BB592" s="108"/>
      <c r="BC592" s="108"/>
      <c r="BD592" s="108"/>
      <c r="BE592" s="104"/>
      <c r="BF592" s="104"/>
      <c r="BG592" s="28"/>
      <c r="BH592" s="28"/>
      <c r="BI592" s="28"/>
      <c r="BJ592" s="28"/>
      <c r="BK592" s="28"/>
      <c r="BL592" s="28"/>
      <c r="BM592" s="28"/>
      <c r="BN592" s="28"/>
      <c r="BO592" s="28"/>
      <c r="BP592" s="28"/>
      <c r="BQ592" s="28"/>
      <c r="BR592" s="28"/>
      <c r="BS592" s="28"/>
      <c r="BT592" s="28"/>
      <c r="BU592" s="28"/>
      <c r="BV592" s="28"/>
      <c r="BW592" s="28"/>
      <c r="BX592" s="28"/>
      <c r="BY592" s="28"/>
      <c r="BZ592" s="28"/>
      <c r="CA592" s="28"/>
      <c r="CB592" s="28"/>
      <c r="CC592" s="28"/>
      <c r="CD592" s="28"/>
      <c r="CE592" s="28"/>
      <c r="CF592" s="28"/>
      <c r="CG592" s="28"/>
      <c r="CH592" s="28"/>
      <c r="CI592" s="28"/>
      <c r="CJ592" s="28"/>
      <c r="CK592" s="28"/>
      <c r="CL592" s="28"/>
      <c r="CM592" s="28"/>
      <c r="CN592" s="28"/>
      <c r="CO592" s="28"/>
      <c r="CP592" s="28"/>
      <c r="CQ592" s="28"/>
      <c r="CR592" s="28"/>
      <c r="CS592" s="28"/>
      <c r="CT592" s="28"/>
      <c r="CU592" s="28"/>
      <c r="CV592" s="28"/>
      <c r="CW592" s="28"/>
      <c r="CX592" s="28"/>
      <c r="CY592" s="28"/>
      <c r="CZ592" s="28"/>
      <c r="DA592" s="28"/>
      <c r="DB592" s="28"/>
      <c r="DC592" s="28"/>
      <c r="DD592" s="28"/>
      <c r="DE592" s="28"/>
      <c r="DF592" s="28"/>
      <c r="DG592" s="28"/>
      <c r="DH592" s="28"/>
      <c r="DI592" s="28"/>
      <c r="DJ592" s="28"/>
      <c r="DK592" s="28"/>
      <c r="DL592" s="28"/>
      <c r="DM592" s="28"/>
      <c r="DN592" s="28"/>
      <c r="DO592" s="28"/>
      <c r="DP592" s="28"/>
      <c r="DQ592" s="28"/>
      <c r="DR592" s="28"/>
      <c r="DS592" s="28"/>
      <c r="DT592" s="28"/>
      <c r="DU592" s="28"/>
      <c r="DV592" s="28"/>
      <c r="DW592" s="28"/>
      <c r="DX592" s="28"/>
      <c r="DY592" s="28"/>
      <c r="DZ592" s="28"/>
      <c r="EA592" s="28"/>
      <c r="EB592" s="28"/>
      <c r="EC592" s="28"/>
      <c r="ED592" s="28"/>
      <c r="EE592" s="28"/>
      <c r="EF592" s="28"/>
      <c r="EG592" s="28"/>
      <c r="EH592" s="28"/>
      <c r="EI592" s="28"/>
      <c r="EJ592" s="28"/>
      <c r="EK592" s="28"/>
      <c r="EL592" s="28"/>
      <c r="EM592" s="28"/>
    </row>
    <row r="593" spans="1:143" s="44" customFormat="1">
      <c r="A593" s="136"/>
      <c r="B593" s="103"/>
      <c r="C593" s="103"/>
      <c r="D593" s="103"/>
      <c r="K593" s="48"/>
      <c r="L593" s="48"/>
      <c r="O593" s="45"/>
      <c r="P593" s="45"/>
      <c r="U593" s="41"/>
      <c r="V593" s="41"/>
      <c r="W593" s="54"/>
      <c r="X593" s="54"/>
      <c r="AH593" s="61"/>
      <c r="AL593" s="100"/>
      <c r="AM593" s="32"/>
      <c r="AN593" s="32"/>
      <c r="AO593" s="32"/>
      <c r="AP593" s="126"/>
      <c r="AQ593" s="104"/>
      <c r="AR593" s="32"/>
      <c r="AS593" s="32"/>
      <c r="AT593" s="28"/>
      <c r="AU593" s="104"/>
      <c r="AV593" s="104"/>
      <c r="AW593" s="104"/>
      <c r="AX593" s="104"/>
      <c r="AY593" s="32"/>
      <c r="AZ593" s="104"/>
      <c r="BA593" s="104"/>
      <c r="BB593" s="108"/>
      <c r="BC593" s="108"/>
      <c r="BD593" s="108"/>
      <c r="BE593" s="104"/>
      <c r="BF593" s="104"/>
      <c r="BG593" s="28"/>
      <c r="BH593" s="28"/>
      <c r="BI593" s="28"/>
      <c r="BJ593" s="28"/>
      <c r="BK593" s="28"/>
      <c r="BL593" s="28"/>
      <c r="BM593" s="28"/>
      <c r="BN593" s="28"/>
      <c r="BO593" s="28"/>
      <c r="BP593" s="28"/>
      <c r="BQ593" s="28"/>
      <c r="BR593" s="28"/>
      <c r="BS593" s="28"/>
      <c r="BT593" s="28"/>
      <c r="BU593" s="28"/>
      <c r="BV593" s="28"/>
      <c r="BW593" s="28"/>
      <c r="BX593" s="28"/>
      <c r="BY593" s="28"/>
      <c r="BZ593" s="28"/>
      <c r="CA593" s="28"/>
      <c r="CB593" s="28"/>
      <c r="CC593" s="28"/>
      <c r="CD593" s="28"/>
      <c r="CE593" s="28"/>
      <c r="CF593" s="28"/>
      <c r="CG593" s="28"/>
      <c r="CH593" s="28"/>
      <c r="CI593" s="28"/>
      <c r="CJ593" s="28"/>
      <c r="CK593" s="28"/>
      <c r="CL593" s="28"/>
      <c r="CM593" s="28"/>
      <c r="CN593" s="28"/>
      <c r="CO593" s="28"/>
      <c r="CP593" s="28"/>
      <c r="CQ593" s="28"/>
      <c r="CR593" s="28"/>
      <c r="CS593" s="28"/>
      <c r="CT593" s="28"/>
      <c r="CU593" s="28"/>
      <c r="CV593" s="28"/>
      <c r="CW593" s="28"/>
      <c r="CX593" s="28"/>
      <c r="CY593" s="28"/>
      <c r="CZ593" s="28"/>
      <c r="DA593" s="28"/>
      <c r="DB593" s="28"/>
      <c r="DC593" s="28"/>
      <c r="DD593" s="28"/>
      <c r="DE593" s="28"/>
      <c r="DF593" s="28"/>
      <c r="DG593" s="28"/>
      <c r="DH593" s="28"/>
      <c r="DI593" s="28"/>
      <c r="DJ593" s="28"/>
      <c r="DK593" s="28"/>
      <c r="DL593" s="28"/>
      <c r="DM593" s="28"/>
      <c r="DN593" s="28"/>
      <c r="DO593" s="28"/>
      <c r="DP593" s="28"/>
      <c r="DQ593" s="28"/>
      <c r="DR593" s="28"/>
      <c r="DS593" s="28"/>
      <c r="DT593" s="28"/>
      <c r="DU593" s="28"/>
      <c r="DV593" s="28"/>
      <c r="DW593" s="28"/>
      <c r="DX593" s="28"/>
      <c r="DY593" s="28"/>
      <c r="DZ593" s="28"/>
      <c r="EA593" s="28"/>
      <c r="EB593" s="28"/>
      <c r="EC593" s="28"/>
      <c r="ED593" s="28"/>
      <c r="EE593" s="28"/>
      <c r="EF593" s="28"/>
      <c r="EG593" s="28"/>
      <c r="EH593" s="28"/>
      <c r="EI593" s="28"/>
      <c r="EJ593" s="28"/>
      <c r="EK593" s="28"/>
      <c r="EL593" s="28"/>
      <c r="EM593" s="28"/>
    </row>
    <row r="594" spans="1:143" s="44" customFormat="1">
      <c r="A594" s="136"/>
      <c r="B594" s="103"/>
      <c r="C594" s="103"/>
      <c r="D594" s="103"/>
      <c r="K594" s="48"/>
      <c r="L594" s="48"/>
      <c r="O594" s="45"/>
      <c r="P594" s="45"/>
      <c r="U594" s="41"/>
      <c r="V594" s="41"/>
      <c r="W594" s="54"/>
      <c r="X594" s="54"/>
      <c r="AH594" s="61"/>
      <c r="AL594" s="100"/>
      <c r="AM594" s="32"/>
      <c r="AN594" s="32"/>
      <c r="AO594" s="32"/>
      <c r="AP594" s="126"/>
      <c r="AQ594" s="104"/>
      <c r="AR594" s="32"/>
      <c r="AS594" s="32"/>
      <c r="AT594" s="28"/>
      <c r="AU594" s="104"/>
      <c r="AV594" s="104"/>
      <c r="AW594" s="104"/>
      <c r="AX594" s="104"/>
      <c r="AY594" s="32"/>
      <c r="AZ594" s="104"/>
      <c r="BA594" s="104"/>
      <c r="BB594" s="108"/>
      <c r="BC594" s="108"/>
      <c r="BD594" s="108"/>
      <c r="BE594" s="104"/>
      <c r="BF594" s="104"/>
      <c r="BG594" s="28"/>
      <c r="BH594" s="28"/>
      <c r="BI594" s="28"/>
      <c r="BJ594" s="28"/>
      <c r="BK594" s="28"/>
      <c r="BL594" s="28"/>
      <c r="BM594" s="28"/>
      <c r="BN594" s="28"/>
      <c r="BO594" s="28"/>
      <c r="BP594" s="28"/>
      <c r="BQ594" s="28"/>
      <c r="BR594" s="28"/>
      <c r="BS594" s="28"/>
      <c r="BT594" s="28"/>
      <c r="BU594" s="28"/>
      <c r="BV594" s="28"/>
      <c r="BW594" s="28"/>
      <c r="BX594" s="28"/>
      <c r="BY594" s="28"/>
      <c r="BZ594" s="28"/>
      <c r="CA594" s="28"/>
      <c r="CB594" s="28"/>
      <c r="CC594" s="28"/>
      <c r="CD594" s="28"/>
      <c r="CE594" s="28"/>
      <c r="CF594" s="28"/>
      <c r="CG594" s="28"/>
      <c r="CH594" s="28"/>
      <c r="CI594" s="28"/>
      <c r="CJ594" s="28"/>
      <c r="CK594" s="28"/>
      <c r="CL594" s="28"/>
      <c r="CM594" s="28"/>
      <c r="CN594" s="28"/>
      <c r="CO594" s="28"/>
      <c r="CP594" s="28"/>
      <c r="CQ594" s="28"/>
      <c r="CR594" s="28"/>
      <c r="CS594" s="28"/>
      <c r="CT594" s="28"/>
      <c r="CU594" s="28"/>
      <c r="CV594" s="28"/>
      <c r="CW594" s="28"/>
      <c r="CX594" s="28"/>
      <c r="CY594" s="28"/>
      <c r="CZ594" s="28"/>
      <c r="DA594" s="28"/>
      <c r="DB594" s="28"/>
      <c r="DC594" s="28"/>
      <c r="DD594" s="28"/>
      <c r="DE594" s="28"/>
      <c r="DF594" s="28"/>
      <c r="DG594" s="28"/>
      <c r="DH594" s="28"/>
      <c r="DI594" s="28"/>
      <c r="DJ594" s="28"/>
      <c r="DK594" s="28"/>
      <c r="DL594" s="28"/>
      <c r="DM594" s="28"/>
      <c r="DN594" s="28"/>
      <c r="DO594" s="28"/>
      <c r="DP594" s="28"/>
      <c r="DQ594" s="28"/>
      <c r="DR594" s="28"/>
      <c r="DS594" s="28"/>
      <c r="DT594" s="28"/>
      <c r="DU594" s="28"/>
      <c r="DV594" s="28"/>
      <c r="DW594" s="28"/>
      <c r="DX594" s="28"/>
      <c r="DY594" s="28"/>
      <c r="DZ594" s="28"/>
      <c r="EA594" s="28"/>
      <c r="EB594" s="28"/>
      <c r="EC594" s="28"/>
      <c r="ED594" s="28"/>
      <c r="EE594" s="28"/>
      <c r="EF594" s="28"/>
      <c r="EG594" s="28"/>
      <c r="EH594" s="28"/>
      <c r="EI594" s="28"/>
      <c r="EJ594" s="28"/>
      <c r="EK594" s="28"/>
      <c r="EL594" s="28"/>
      <c r="EM594" s="28"/>
    </row>
    <row r="595" spans="1:143" s="44" customFormat="1">
      <c r="A595" s="136"/>
      <c r="B595" s="103"/>
      <c r="C595" s="103"/>
      <c r="D595" s="103"/>
      <c r="K595" s="48"/>
      <c r="L595" s="48"/>
      <c r="O595" s="45"/>
      <c r="P595" s="45"/>
      <c r="U595" s="41"/>
      <c r="V595" s="41"/>
      <c r="W595" s="54"/>
      <c r="X595" s="54"/>
      <c r="AH595" s="61"/>
      <c r="AL595" s="100"/>
      <c r="AM595" s="32"/>
      <c r="AN595" s="32"/>
      <c r="AO595" s="32"/>
      <c r="AP595" s="126"/>
      <c r="AQ595" s="104"/>
      <c r="AR595" s="32"/>
      <c r="AS595" s="32"/>
      <c r="AT595" s="28"/>
      <c r="AU595" s="104"/>
      <c r="AV595" s="104"/>
      <c r="AW595" s="104"/>
      <c r="AX595" s="104"/>
      <c r="AY595" s="32"/>
      <c r="AZ595" s="104"/>
      <c r="BA595" s="104"/>
      <c r="BB595" s="108"/>
      <c r="BC595" s="108"/>
      <c r="BD595" s="108"/>
      <c r="BE595" s="104"/>
      <c r="BF595" s="104"/>
      <c r="BG595" s="28"/>
      <c r="BH595" s="28"/>
      <c r="BI595" s="28"/>
      <c r="BJ595" s="28"/>
      <c r="BK595" s="28"/>
      <c r="BL595" s="28"/>
      <c r="BM595" s="28"/>
      <c r="BN595" s="28"/>
      <c r="BO595" s="28"/>
      <c r="BP595" s="28"/>
      <c r="BQ595" s="28"/>
      <c r="BR595" s="28"/>
      <c r="BS595" s="28"/>
      <c r="BT595" s="28"/>
      <c r="BU595" s="28"/>
      <c r="BV595" s="28"/>
      <c r="BW595" s="28"/>
      <c r="BX595" s="28"/>
      <c r="BY595" s="28"/>
      <c r="BZ595" s="28"/>
      <c r="CA595" s="28"/>
      <c r="CB595" s="28"/>
      <c r="CC595" s="28"/>
      <c r="CD595" s="28"/>
      <c r="CE595" s="28"/>
      <c r="CF595" s="28"/>
      <c r="CG595" s="28"/>
      <c r="CH595" s="28"/>
      <c r="CI595" s="28"/>
      <c r="CJ595" s="28"/>
      <c r="CK595" s="28"/>
      <c r="CL595" s="28"/>
      <c r="CM595" s="28"/>
      <c r="CN595" s="28"/>
      <c r="CO595" s="28"/>
      <c r="CP595" s="28"/>
      <c r="CQ595" s="28"/>
      <c r="CR595" s="28"/>
      <c r="CS595" s="28"/>
      <c r="CT595" s="28"/>
      <c r="CU595" s="28"/>
      <c r="CV595" s="28"/>
      <c r="CW595" s="28"/>
      <c r="CX595" s="28"/>
      <c r="CY595" s="28"/>
      <c r="CZ595" s="28"/>
      <c r="DA595" s="28"/>
      <c r="DB595" s="28"/>
      <c r="DC595" s="28"/>
      <c r="DD595" s="28"/>
      <c r="DE595" s="28"/>
      <c r="DF595" s="28"/>
      <c r="DG595" s="28"/>
      <c r="DH595" s="28"/>
      <c r="DI595" s="28"/>
      <c r="DJ595" s="28"/>
      <c r="DK595" s="28"/>
      <c r="DL595" s="28"/>
      <c r="DM595" s="28"/>
      <c r="DN595" s="28"/>
      <c r="DO595" s="28"/>
      <c r="DP595" s="28"/>
      <c r="DQ595" s="28"/>
      <c r="DR595" s="28"/>
      <c r="DS595" s="28"/>
      <c r="DT595" s="28"/>
      <c r="DU595" s="28"/>
      <c r="DV595" s="28"/>
      <c r="DW595" s="28"/>
      <c r="DX595" s="28"/>
      <c r="DY595" s="28"/>
      <c r="DZ595" s="28"/>
      <c r="EA595" s="28"/>
      <c r="EB595" s="28"/>
      <c r="EC595" s="28"/>
      <c r="ED595" s="28"/>
      <c r="EE595" s="28"/>
      <c r="EF595" s="28"/>
      <c r="EG595" s="28"/>
      <c r="EH595" s="28"/>
      <c r="EI595" s="28"/>
      <c r="EJ595" s="28"/>
      <c r="EK595" s="28"/>
      <c r="EL595" s="28"/>
      <c r="EM595" s="28"/>
    </row>
    <row r="596" spans="1:143" s="44" customFormat="1">
      <c r="A596" s="136"/>
      <c r="B596" s="103"/>
      <c r="C596" s="103"/>
      <c r="D596" s="103"/>
      <c r="K596" s="48"/>
      <c r="L596" s="48"/>
      <c r="O596" s="45"/>
      <c r="P596" s="45"/>
      <c r="U596" s="41"/>
      <c r="V596" s="41"/>
      <c r="W596" s="54"/>
      <c r="X596" s="54"/>
      <c r="AH596" s="61"/>
      <c r="AL596" s="100"/>
      <c r="AM596" s="32"/>
      <c r="AN596" s="32"/>
      <c r="AO596" s="32"/>
      <c r="AP596" s="126"/>
      <c r="AQ596" s="104"/>
      <c r="AR596" s="32"/>
      <c r="AS596" s="32"/>
      <c r="AT596" s="28"/>
      <c r="AU596" s="104"/>
      <c r="AV596" s="104"/>
      <c r="AW596" s="104"/>
      <c r="AX596" s="104"/>
      <c r="AY596" s="32"/>
      <c r="AZ596" s="104"/>
      <c r="BA596" s="104"/>
      <c r="BB596" s="108"/>
      <c r="BC596" s="108"/>
      <c r="BD596" s="108"/>
      <c r="BE596" s="104"/>
      <c r="BF596" s="104"/>
      <c r="BG596" s="28"/>
      <c r="BH596" s="28"/>
      <c r="BI596" s="28"/>
      <c r="BJ596" s="28"/>
      <c r="BK596" s="28"/>
      <c r="BL596" s="28"/>
      <c r="BM596" s="28"/>
      <c r="BN596" s="28"/>
      <c r="BO596" s="28"/>
      <c r="BP596" s="28"/>
      <c r="BQ596" s="28"/>
      <c r="BR596" s="28"/>
      <c r="BS596" s="28"/>
      <c r="BT596" s="28"/>
      <c r="BU596" s="28"/>
      <c r="BV596" s="28"/>
      <c r="BW596" s="28"/>
      <c r="BX596" s="28"/>
      <c r="BY596" s="28"/>
      <c r="BZ596" s="28"/>
      <c r="CA596" s="28"/>
      <c r="CB596" s="28"/>
      <c r="CC596" s="28"/>
      <c r="CD596" s="28"/>
      <c r="CE596" s="28"/>
      <c r="CF596" s="28"/>
      <c r="CG596" s="28"/>
      <c r="CH596" s="28"/>
      <c r="CI596" s="28"/>
      <c r="CJ596" s="28"/>
      <c r="CK596" s="28"/>
      <c r="CL596" s="28"/>
      <c r="CM596" s="28"/>
      <c r="CN596" s="28"/>
      <c r="CO596" s="28"/>
      <c r="CP596" s="28"/>
      <c r="CQ596" s="28"/>
      <c r="CR596" s="28"/>
      <c r="CS596" s="28"/>
      <c r="CT596" s="28"/>
      <c r="CU596" s="28"/>
      <c r="CV596" s="28"/>
      <c r="CW596" s="28"/>
      <c r="CX596" s="28"/>
      <c r="CY596" s="28"/>
      <c r="CZ596" s="28"/>
      <c r="DA596" s="28"/>
      <c r="DB596" s="28"/>
      <c r="DC596" s="28"/>
      <c r="DD596" s="28"/>
      <c r="DE596" s="28"/>
      <c r="DF596" s="28"/>
      <c r="DG596" s="28"/>
      <c r="DH596" s="28"/>
      <c r="DI596" s="28"/>
      <c r="DJ596" s="28"/>
      <c r="DK596" s="28"/>
      <c r="DL596" s="28"/>
      <c r="DM596" s="28"/>
      <c r="DN596" s="28"/>
      <c r="DO596" s="28"/>
      <c r="DP596" s="28"/>
      <c r="DQ596" s="28"/>
      <c r="DR596" s="28"/>
      <c r="DS596" s="28"/>
      <c r="DT596" s="28"/>
      <c r="DU596" s="28"/>
      <c r="DV596" s="28"/>
      <c r="DW596" s="28"/>
      <c r="DX596" s="28"/>
      <c r="DY596" s="28"/>
      <c r="DZ596" s="28"/>
      <c r="EA596" s="28"/>
      <c r="EB596" s="28"/>
      <c r="EC596" s="28"/>
      <c r="ED596" s="28"/>
      <c r="EE596" s="28"/>
      <c r="EF596" s="28"/>
      <c r="EG596" s="28"/>
      <c r="EH596" s="28"/>
      <c r="EI596" s="28"/>
      <c r="EJ596" s="28"/>
      <c r="EK596" s="28"/>
      <c r="EL596" s="28"/>
      <c r="EM596" s="28"/>
    </row>
    <row r="597" spans="1:143" s="44" customFormat="1">
      <c r="A597" s="136"/>
      <c r="B597" s="103"/>
      <c r="C597" s="103"/>
      <c r="D597" s="103"/>
      <c r="K597" s="48"/>
      <c r="L597" s="48"/>
      <c r="O597" s="45"/>
      <c r="P597" s="45"/>
      <c r="U597" s="41"/>
      <c r="V597" s="41"/>
      <c r="W597" s="54"/>
      <c r="X597" s="54"/>
      <c r="AH597" s="61"/>
      <c r="AL597" s="100"/>
      <c r="AM597" s="32"/>
      <c r="AN597" s="32"/>
      <c r="AO597" s="32"/>
      <c r="AP597" s="126"/>
      <c r="AQ597" s="104"/>
      <c r="AR597" s="32"/>
      <c r="AS597" s="32"/>
      <c r="AT597" s="28"/>
      <c r="AU597" s="104"/>
      <c r="AV597" s="104"/>
      <c r="AW597" s="104"/>
      <c r="AX597" s="104"/>
      <c r="AY597" s="32"/>
      <c r="AZ597" s="104"/>
      <c r="BA597" s="104"/>
      <c r="BB597" s="108"/>
      <c r="BC597" s="108"/>
      <c r="BD597" s="108"/>
      <c r="BE597" s="104"/>
      <c r="BF597" s="104"/>
      <c r="BG597" s="28"/>
      <c r="BH597" s="28"/>
      <c r="BI597" s="28"/>
      <c r="BJ597" s="28"/>
      <c r="BK597" s="28"/>
      <c r="BL597" s="28"/>
      <c r="BM597" s="28"/>
      <c r="BN597" s="28"/>
      <c r="BO597" s="28"/>
      <c r="BP597" s="28"/>
      <c r="BQ597" s="28"/>
      <c r="BR597" s="28"/>
      <c r="BS597" s="28"/>
      <c r="BT597" s="28"/>
      <c r="BU597" s="28"/>
      <c r="BV597" s="28"/>
      <c r="BW597" s="28"/>
      <c r="BX597" s="28"/>
      <c r="BY597" s="28"/>
      <c r="BZ597" s="28"/>
      <c r="CA597" s="28"/>
      <c r="CB597" s="28"/>
      <c r="CC597" s="28"/>
      <c r="CD597" s="28"/>
      <c r="CE597" s="28"/>
      <c r="CF597" s="28"/>
      <c r="CG597" s="28"/>
      <c r="CH597" s="28"/>
      <c r="CI597" s="28"/>
      <c r="CJ597" s="28"/>
      <c r="CK597" s="28"/>
      <c r="CL597" s="28"/>
      <c r="CM597" s="28"/>
      <c r="CN597" s="28"/>
      <c r="CO597" s="28"/>
      <c r="CP597" s="28"/>
      <c r="CQ597" s="28"/>
      <c r="CR597" s="28"/>
      <c r="CS597" s="28"/>
      <c r="CT597" s="28"/>
      <c r="CU597" s="28"/>
      <c r="CV597" s="28"/>
      <c r="CW597" s="28"/>
      <c r="CX597" s="28"/>
      <c r="CY597" s="28"/>
      <c r="CZ597" s="28"/>
      <c r="DA597" s="28"/>
      <c r="DB597" s="28"/>
      <c r="DC597" s="28"/>
      <c r="DD597" s="28"/>
      <c r="DE597" s="28"/>
      <c r="DF597" s="28"/>
      <c r="DG597" s="28"/>
      <c r="DH597" s="28"/>
      <c r="DI597" s="28"/>
      <c r="DJ597" s="28"/>
      <c r="DK597" s="28"/>
      <c r="DL597" s="28"/>
      <c r="DM597" s="28"/>
      <c r="DN597" s="28"/>
      <c r="DO597" s="28"/>
      <c r="DP597" s="28"/>
      <c r="DQ597" s="28"/>
      <c r="DR597" s="28"/>
      <c r="DS597" s="28"/>
      <c r="DT597" s="28"/>
      <c r="DU597" s="28"/>
      <c r="DV597" s="28"/>
      <c r="DW597" s="28"/>
      <c r="DX597" s="28"/>
      <c r="DY597" s="28"/>
      <c r="DZ597" s="28"/>
      <c r="EA597" s="28"/>
      <c r="EB597" s="28"/>
      <c r="EC597" s="28"/>
      <c r="ED597" s="28"/>
      <c r="EE597" s="28"/>
      <c r="EF597" s="28"/>
      <c r="EG597" s="28"/>
      <c r="EH597" s="28"/>
      <c r="EI597" s="28"/>
      <c r="EJ597" s="28"/>
      <c r="EK597" s="28"/>
      <c r="EL597" s="28"/>
      <c r="EM597" s="28"/>
    </row>
    <row r="598" spans="1:143" s="44" customFormat="1">
      <c r="A598" s="136"/>
      <c r="B598" s="103"/>
      <c r="C598" s="103"/>
      <c r="D598" s="103"/>
      <c r="K598" s="48"/>
      <c r="L598" s="48"/>
      <c r="O598" s="45"/>
      <c r="P598" s="45"/>
      <c r="U598" s="41"/>
      <c r="V598" s="41"/>
      <c r="W598" s="54"/>
      <c r="X598" s="54"/>
      <c r="AH598" s="61"/>
      <c r="AL598" s="100"/>
      <c r="AM598" s="32"/>
      <c r="AN598" s="32"/>
      <c r="AO598" s="32"/>
      <c r="AP598" s="126"/>
      <c r="AQ598" s="104"/>
      <c r="AR598" s="32"/>
      <c r="AS598" s="32"/>
      <c r="AT598" s="28"/>
      <c r="AU598" s="104"/>
      <c r="AV598" s="104"/>
      <c r="AW598" s="104"/>
      <c r="AX598" s="104"/>
      <c r="AY598" s="32"/>
      <c r="AZ598" s="104"/>
      <c r="BA598" s="104"/>
      <c r="BB598" s="108"/>
      <c r="BC598" s="108"/>
      <c r="BD598" s="108"/>
      <c r="BE598" s="104"/>
      <c r="BF598" s="104"/>
      <c r="BG598" s="28"/>
      <c r="BH598" s="28"/>
      <c r="BI598" s="28"/>
      <c r="BJ598" s="28"/>
      <c r="BK598" s="28"/>
      <c r="BL598" s="28"/>
      <c r="BM598" s="28"/>
      <c r="BN598" s="28"/>
      <c r="BO598" s="28"/>
      <c r="BP598" s="28"/>
      <c r="BQ598" s="28"/>
      <c r="BR598" s="28"/>
      <c r="BS598" s="28"/>
      <c r="BT598" s="28"/>
      <c r="BU598" s="28"/>
      <c r="BV598" s="28"/>
      <c r="BW598" s="28"/>
      <c r="BX598" s="28"/>
      <c r="BY598" s="28"/>
      <c r="BZ598" s="28"/>
      <c r="CA598" s="28"/>
      <c r="CB598" s="28"/>
      <c r="CC598" s="28"/>
      <c r="CD598" s="28"/>
      <c r="CE598" s="28"/>
      <c r="CF598" s="28"/>
      <c r="CG598" s="28"/>
      <c r="CH598" s="28"/>
      <c r="CI598" s="28"/>
      <c r="CJ598" s="28"/>
      <c r="CK598" s="28"/>
      <c r="CL598" s="28"/>
      <c r="CM598" s="28"/>
      <c r="CN598" s="28"/>
      <c r="CO598" s="28"/>
      <c r="CP598" s="28"/>
      <c r="CQ598" s="28"/>
      <c r="CR598" s="28"/>
      <c r="CS598" s="28"/>
      <c r="CT598" s="28"/>
      <c r="CU598" s="28"/>
      <c r="CV598" s="28"/>
      <c r="CW598" s="28"/>
      <c r="CX598" s="28"/>
      <c r="CY598" s="28"/>
      <c r="CZ598" s="28"/>
      <c r="DA598" s="28"/>
      <c r="DB598" s="28"/>
      <c r="DC598" s="28"/>
      <c r="DD598" s="28"/>
      <c r="DE598" s="28"/>
      <c r="DF598" s="28"/>
      <c r="DG598" s="28"/>
      <c r="DH598" s="28"/>
      <c r="DI598" s="28"/>
      <c r="DJ598" s="28"/>
      <c r="DK598" s="28"/>
      <c r="DL598" s="28"/>
      <c r="DM598" s="28"/>
      <c r="DN598" s="28"/>
      <c r="DO598" s="28"/>
      <c r="DP598" s="28"/>
      <c r="DQ598" s="28"/>
      <c r="DR598" s="28"/>
      <c r="DS598" s="28"/>
      <c r="DT598" s="28"/>
      <c r="DU598" s="28"/>
      <c r="DV598" s="28"/>
      <c r="DW598" s="28"/>
      <c r="DX598" s="28"/>
      <c r="DY598" s="28"/>
      <c r="DZ598" s="28"/>
      <c r="EA598" s="28"/>
      <c r="EB598" s="28"/>
      <c r="EC598" s="28"/>
      <c r="ED598" s="28"/>
      <c r="EE598" s="28"/>
      <c r="EF598" s="28"/>
      <c r="EG598" s="28"/>
      <c r="EH598" s="28"/>
      <c r="EI598" s="28"/>
      <c r="EJ598" s="28"/>
      <c r="EK598" s="28"/>
      <c r="EL598" s="28"/>
      <c r="EM598" s="28"/>
    </row>
    <row r="599" spans="1:143" s="44" customFormat="1">
      <c r="A599" s="136"/>
      <c r="B599" s="103"/>
      <c r="C599" s="103"/>
      <c r="D599" s="103"/>
      <c r="K599" s="48"/>
      <c r="L599" s="48"/>
      <c r="O599" s="45"/>
      <c r="P599" s="45"/>
      <c r="U599" s="41"/>
      <c r="V599" s="41"/>
      <c r="W599" s="54"/>
      <c r="X599" s="54"/>
      <c r="AH599" s="61"/>
      <c r="AL599" s="100"/>
      <c r="AM599" s="32"/>
      <c r="AN599" s="32"/>
      <c r="AO599" s="32"/>
      <c r="AP599" s="126"/>
      <c r="AQ599" s="104"/>
      <c r="AR599" s="32"/>
      <c r="AS599" s="32"/>
      <c r="AT599" s="28"/>
      <c r="AU599" s="104"/>
      <c r="AV599" s="104"/>
      <c r="AW599" s="104"/>
      <c r="AX599" s="104"/>
      <c r="AY599" s="32"/>
      <c r="AZ599" s="104"/>
      <c r="BA599" s="104"/>
      <c r="BB599" s="108"/>
      <c r="BC599" s="108"/>
      <c r="BD599" s="108"/>
      <c r="BE599" s="104"/>
      <c r="BF599" s="104"/>
      <c r="BG599" s="28"/>
      <c r="BH599" s="28"/>
      <c r="BI599" s="28"/>
      <c r="BJ599" s="28"/>
      <c r="BK599" s="28"/>
      <c r="BL599" s="28"/>
      <c r="BM599" s="28"/>
      <c r="BN599" s="28"/>
      <c r="BO599" s="28"/>
      <c r="BP599" s="28"/>
      <c r="BQ599" s="28"/>
      <c r="BR599" s="28"/>
      <c r="BS599" s="28"/>
      <c r="BT599" s="28"/>
      <c r="BU599" s="28"/>
      <c r="BV599" s="28"/>
      <c r="BW599" s="28"/>
      <c r="BX599" s="28"/>
      <c r="BY599" s="28"/>
      <c r="BZ599" s="28"/>
      <c r="CA599" s="28"/>
      <c r="CB599" s="28"/>
      <c r="CC599" s="28"/>
      <c r="CD599" s="28"/>
      <c r="CE599" s="28"/>
      <c r="CF599" s="28"/>
      <c r="CG599" s="28"/>
      <c r="CH599" s="28"/>
      <c r="CI599" s="28"/>
      <c r="CJ599" s="28"/>
      <c r="CK599" s="28"/>
      <c r="CL599" s="28"/>
      <c r="CM599" s="28"/>
      <c r="CN599" s="28"/>
      <c r="CO599" s="28"/>
      <c r="CP599" s="28"/>
      <c r="CQ599" s="28"/>
      <c r="CR599" s="28"/>
      <c r="CS599" s="28"/>
      <c r="CT599" s="28"/>
      <c r="CU599" s="28"/>
      <c r="CV599" s="28"/>
      <c r="CW599" s="28"/>
      <c r="CX599" s="28"/>
      <c r="CY599" s="28"/>
      <c r="CZ599" s="28"/>
      <c r="DA599" s="28"/>
      <c r="DB599" s="28"/>
      <c r="DC599" s="28"/>
      <c r="DD599" s="28"/>
      <c r="DE599" s="28"/>
      <c r="DF599" s="28"/>
      <c r="DG599" s="28"/>
      <c r="DH599" s="28"/>
      <c r="DI599" s="28"/>
      <c r="DJ599" s="28"/>
      <c r="DK599" s="28"/>
      <c r="DL599" s="28"/>
      <c r="DM599" s="28"/>
      <c r="DN599" s="28"/>
      <c r="DO599" s="28"/>
      <c r="DP599" s="28"/>
      <c r="DQ599" s="28"/>
      <c r="DR599" s="28"/>
      <c r="DS599" s="28"/>
      <c r="DT599" s="28"/>
      <c r="DU599" s="28"/>
      <c r="DV599" s="28"/>
      <c r="DW599" s="28"/>
      <c r="DX599" s="28"/>
      <c r="DY599" s="28"/>
      <c r="DZ599" s="28"/>
      <c r="EA599" s="28"/>
      <c r="EB599" s="28"/>
      <c r="EC599" s="28"/>
      <c r="ED599" s="28"/>
      <c r="EE599" s="28"/>
      <c r="EF599" s="28"/>
      <c r="EG599" s="28"/>
      <c r="EH599" s="28"/>
      <c r="EI599" s="28"/>
      <c r="EJ599" s="28"/>
      <c r="EK599" s="28"/>
      <c r="EL599" s="28"/>
      <c r="EM599" s="28"/>
    </row>
    <row r="600" spans="1:143" s="44" customFormat="1">
      <c r="A600" s="136"/>
      <c r="B600" s="103"/>
      <c r="C600" s="103"/>
      <c r="D600" s="103"/>
      <c r="K600" s="48"/>
      <c r="L600" s="48"/>
      <c r="O600" s="45"/>
      <c r="P600" s="45"/>
      <c r="U600" s="41"/>
      <c r="V600" s="41"/>
      <c r="W600" s="54"/>
      <c r="X600" s="54"/>
      <c r="AH600" s="61"/>
      <c r="AL600" s="100"/>
      <c r="AM600" s="32"/>
      <c r="AN600" s="32"/>
      <c r="AO600" s="32"/>
      <c r="AP600" s="126"/>
      <c r="AQ600" s="104"/>
      <c r="AR600" s="32"/>
      <c r="AS600" s="32"/>
      <c r="AT600" s="28"/>
      <c r="AU600" s="104"/>
      <c r="AV600" s="104"/>
      <c r="AW600" s="104"/>
      <c r="AX600" s="104"/>
      <c r="AY600" s="32"/>
      <c r="AZ600" s="104"/>
      <c r="BA600" s="104"/>
      <c r="BB600" s="108"/>
      <c r="BC600" s="108"/>
      <c r="BD600" s="108"/>
      <c r="BE600" s="104"/>
      <c r="BF600" s="104"/>
      <c r="BG600" s="28"/>
      <c r="BH600" s="28"/>
      <c r="BI600" s="28"/>
      <c r="BJ600" s="28"/>
      <c r="BK600" s="28"/>
      <c r="BL600" s="28"/>
      <c r="BM600" s="28"/>
      <c r="BN600" s="28"/>
      <c r="BO600" s="28"/>
      <c r="BP600" s="28"/>
      <c r="BQ600" s="28"/>
      <c r="BR600" s="28"/>
      <c r="BS600" s="28"/>
      <c r="BT600" s="28"/>
      <c r="BU600" s="28"/>
      <c r="BV600" s="28"/>
      <c r="BW600" s="28"/>
      <c r="BX600" s="28"/>
      <c r="BY600" s="28"/>
      <c r="BZ600" s="28"/>
      <c r="CA600" s="28"/>
      <c r="CB600" s="28"/>
      <c r="CC600" s="28"/>
      <c r="CD600" s="28"/>
      <c r="CE600" s="28"/>
      <c r="CF600" s="28"/>
      <c r="CG600" s="28"/>
      <c r="CH600" s="28"/>
      <c r="CI600" s="28"/>
      <c r="CJ600" s="28"/>
      <c r="CK600" s="28"/>
      <c r="CL600" s="28"/>
      <c r="CM600" s="28"/>
      <c r="CN600" s="28"/>
      <c r="CO600" s="28"/>
      <c r="CP600" s="28"/>
      <c r="CQ600" s="28"/>
      <c r="CR600" s="28"/>
      <c r="CS600" s="28"/>
      <c r="CT600" s="28"/>
      <c r="CU600" s="28"/>
      <c r="CV600" s="28"/>
      <c r="CW600" s="28"/>
      <c r="CX600" s="28"/>
      <c r="CY600" s="28"/>
      <c r="CZ600" s="28"/>
      <c r="DA600" s="28"/>
      <c r="DB600" s="28"/>
      <c r="DC600" s="28"/>
      <c r="DD600" s="28"/>
      <c r="DE600" s="28"/>
      <c r="DF600" s="28"/>
      <c r="DG600" s="28"/>
      <c r="DH600" s="28"/>
      <c r="DI600" s="28"/>
      <c r="DJ600" s="28"/>
      <c r="DK600" s="28"/>
      <c r="DL600" s="28"/>
      <c r="DM600" s="28"/>
      <c r="DN600" s="28"/>
      <c r="DO600" s="28"/>
      <c r="DP600" s="28"/>
      <c r="DQ600" s="28"/>
      <c r="DR600" s="28"/>
      <c r="DS600" s="28"/>
      <c r="DT600" s="28"/>
      <c r="DU600" s="28"/>
      <c r="DV600" s="28"/>
      <c r="DW600" s="28"/>
      <c r="DX600" s="28"/>
      <c r="DY600" s="28"/>
      <c r="DZ600" s="28"/>
      <c r="EA600" s="28"/>
      <c r="EB600" s="28"/>
      <c r="EC600" s="28"/>
      <c r="ED600" s="28"/>
      <c r="EE600" s="28"/>
      <c r="EF600" s="28"/>
      <c r="EG600" s="28"/>
      <c r="EH600" s="28"/>
      <c r="EI600" s="28"/>
      <c r="EJ600" s="28"/>
      <c r="EK600" s="28"/>
      <c r="EL600" s="28"/>
      <c r="EM600" s="28"/>
    </row>
    <row r="601" spans="1:143" s="44" customFormat="1">
      <c r="A601" s="136"/>
      <c r="B601" s="103"/>
      <c r="C601" s="103"/>
      <c r="D601" s="103"/>
      <c r="K601" s="48"/>
      <c r="L601" s="48"/>
      <c r="O601" s="45"/>
      <c r="P601" s="45"/>
      <c r="U601" s="41"/>
      <c r="V601" s="41"/>
      <c r="W601" s="54"/>
      <c r="X601" s="54"/>
      <c r="AH601" s="61"/>
      <c r="AL601" s="100"/>
      <c r="AM601" s="32"/>
      <c r="AN601" s="32"/>
      <c r="AO601" s="32"/>
      <c r="AP601" s="126"/>
      <c r="AQ601" s="104"/>
      <c r="AR601" s="32"/>
      <c r="AS601" s="32"/>
      <c r="AT601" s="28"/>
      <c r="AU601" s="104"/>
      <c r="AV601" s="104"/>
      <c r="AW601" s="104"/>
      <c r="AX601" s="104"/>
      <c r="AY601" s="32"/>
      <c r="AZ601" s="104"/>
      <c r="BA601" s="104"/>
      <c r="BB601" s="108"/>
      <c r="BC601" s="108"/>
      <c r="BD601" s="108"/>
      <c r="BE601" s="104"/>
      <c r="BF601" s="104"/>
      <c r="BG601" s="28"/>
      <c r="BH601" s="28"/>
      <c r="BI601" s="28"/>
      <c r="BJ601" s="28"/>
      <c r="BK601" s="28"/>
      <c r="BL601" s="28"/>
      <c r="BM601" s="28"/>
      <c r="BN601" s="28"/>
      <c r="BO601" s="28"/>
      <c r="BP601" s="28"/>
      <c r="BQ601" s="28"/>
      <c r="BR601" s="28"/>
      <c r="BS601" s="28"/>
      <c r="BT601" s="28"/>
      <c r="BU601" s="28"/>
      <c r="BV601" s="28"/>
      <c r="BW601" s="28"/>
      <c r="BX601" s="28"/>
      <c r="BY601" s="28"/>
      <c r="BZ601" s="28"/>
      <c r="CA601" s="28"/>
      <c r="CB601" s="28"/>
      <c r="CC601" s="28"/>
      <c r="CD601" s="28"/>
      <c r="CE601" s="28"/>
      <c r="CF601" s="28"/>
      <c r="CG601" s="28"/>
      <c r="CH601" s="28"/>
      <c r="CI601" s="28"/>
      <c r="CJ601" s="28"/>
      <c r="CK601" s="28"/>
      <c r="CL601" s="28"/>
      <c r="CM601" s="28"/>
      <c r="CN601" s="28"/>
      <c r="CO601" s="28"/>
      <c r="CP601" s="28"/>
      <c r="CQ601" s="28"/>
      <c r="CR601" s="28"/>
      <c r="CS601" s="28"/>
      <c r="CT601" s="28"/>
      <c r="CU601" s="28"/>
      <c r="CV601" s="28"/>
      <c r="CW601" s="28"/>
      <c r="CX601" s="28"/>
      <c r="CY601" s="28"/>
      <c r="CZ601" s="28"/>
      <c r="DA601" s="28"/>
      <c r="DB601" s="28"/>
      <c r="DC601" s="28"/>
      <c r="DD601" s="28"/>
      <c r="DE601" s="28"/>
      <c r="DF601" s="28"/>
      <c r="DG601" s="28"/>
      <c r="DH601" s="28"/>
      <c r="DI601" s="28"/>
      <c r="DJ601" s="28"/>
      <c r="DK601" s="28"/>
      <c r="DL601" s="28"/>
      <c r="DM601" s="28"/>
      <c r="DN601" s="28"/>
      <c r="DO601" s="28"/>
      <c r="DP601" s="28"/>
      <c r="DQ601" s="28"/>
      <c r="DR601" s="28"/>
      <c r="DS601" s="28"/>
      <c r="DT601" s="28"/>
      <c r="DU601" s="28"/>
      <c r="DV601" s="28"/>
      <c r="DW601" s="28"/>
      <c r="DX601" s="28"/>
      <c r="DY601" s="28"/>
      <c r="DZ601" s="28"/>
      <c r="EA601" s="28"/>
      <c r="EB601" s="28"/>
      <c r="EC601" s="28"/>
      <c r="ED601" s="28"/>
      <c r="EE601" s="28"/>
      <c r="EF601" s="28"/>
      <c r="EG601" s="28"/>
      <c r="EH601" s="28"/>
      <c r="EI601" s="28"/>
      <c r="EJ601" s="28"/>
      <c r="EK601" s="28"/>
      <c r="EL601" s="28"/>
      <c r="EM601" s="28"/>
    </row>
    <row r="602" spans="1:143" s="44" customFormat="1">
      <c r="A602" s="136"/>
      <c r="B602" s="103"/>
      <c r="C602" s="103"/>
      <c r="D602" s="103"/>
      <c r="K602" s="48"/>
      <c r="L602" s="48"/>
      <c r="O602" s="45"/>
      <c r="P602" s="45"/>
      <c r="U602" s="41"/>
      <c r="V602" s="41"/>
      <c r="W602" s="54"/>
      <c r="X602" s="54"/>
      <c r="AH602" s="61"/>
      <c r="AL602" s="100"/>
      <c r="AM602" s="32"/>
      <c r="AN602" s="32"/>
      <c r="AO602" s="32"/>
      <c r="AP602" s="126"/>
      <c r="AQ602" s="104"/>
      <c r="AR602" s="32"/>
      <c r="AS602" s="32"/>
      <c r="AT602" s="28"/>
      <c r="AU602" s="104"/>
      <c r="AV602" s="104"/>
      <c r="AW602" s="104"/>
      <c r="AX602" s="104"/>
      <c r="AY602" s="32"/>
      <c r="AZ602" s="104"/>
      <c r="BA602" s="104"/>
      <c r="BB602" s="108"/>
      <c r="BC602" s="108"/>
      <c r="BD602" s="108"/>
      <c r="BE602" s="104"/>
      <c r="BF602" s="104"/>
      <c r="BG602" s="28"/>
      <c r="BH602" s="28"/>
      <c r="BI602" s="28"/>
      <c r="BJ602" s="28"/>
      <c r="BK602" s="28"/>
      <c r="BL602" s="28"/>
      <c r="BM602" s="28"/>
      <c r="BN602" s="28"/>
      <c r="BO602" s="28"/>
      <c r="BP602" s="28"/>
      <c r="BQ602" s="28"/>
      <c r="BR602" s="28"/>
      <c r="BS602" s="28"/>
      <c r="BT602" s="28"/>
      <c r="BU602" s="28"/>
      <c r="BV602" s="28"/>
      <c r="BW602" s="28"/>
      <c r="BX602" s="28"/>
      <c r="BY602" s="28"/>
      <c r="BZ602" s="28"/>
      <c r="CA602" s="28"/>
      <c r="CB602" s="28"/>
      <c r="CC602" s="28"/>
      <c r="CD602" s="28"/>
      <c r="CE602" s="28"/>
      <c r="CF602" s="28"/>
      <c r="CG602" s="28"/>
      <c r="CH602" s="28"/>
      <c r="CI602" s="28"/>
      <c r="CJ602" s="28"/>
      <c r="CK602" s="28"/>
      <c r="CL602" s="28"/>
      <c r="CM602" s="28"/>
      <c r="CN602" s="28"/>
      <c r="CO602" s="28"/>
      <c r="CP602" s="28"/>
      <c r="CQ602" s="28"/>
      <c r="CR602" s="28"/>
      <c r="CS602" s="28"/>
      <c r="CT602" s="28"/>
      <c r="CU602" s="28"/>
      <c r="CV602" s="28"/>
      <c r="CW602" s="28"/>
      <c r="CX602" s="28"/>
      <c r="CY602" s="28"/>
      <c r="CZ602" s="28"/>
      <c r="DA602" s="28"/>
      <c r="DB602" s="28"/>
      <c r="DC602" s="28"/>
      <c r="DD602" s="28"/>
      <c r="DE602" s="28"/>
      <c r="DF602" s="28"/>
      <c r="DG602" s="28"/>
      <c r="DH602" s="28"/>
      <c r="DI602" s="28"/>
      <c r="DJ602" s="28"/>
      <c r="DK602" s="28"/>
      <c r="DL602" s="28"/>
      <c r="DM602" s="28"/>
      <c r="DN602" s="28"/>
      <c r="DO602" s="28"/>
      <c r="DP602" s="28"/>
      <c r="DQ602" s="28"/>
      <c r="DR602" s="28"/>
      <c r="DS602" s="28"/>
      <c r="DT602" s="28"/>
      <c r="DU602" s="28"/>
      <c r="DV602" s="28"/>
      <c r="DW602" s="28"/>
      <c r="DX602" s="28"/>
      <c r="DY602" s="28"/>
      <c r="DZ602" s="28"/>
      <c r="EA602" s="28"/>
      <c r="EB602" s="28"/>
      <c r="EC602" s="28"/>
      <c r="ED602" s="28"/>
      <c r="EE602" s="28"/>
      <c r="EF602" s="28"/>
      <c r="EG602" s="28"/>
      <c r="EH602" s="28"/>
      <c r="EI602" s="28"/>
      <c r="EJ602" s="28"/>
      <c r="EK602" s="28"/>
      <c r="EL602" s="28"/>
      <c r="EM602" s="28"/>
    </row>
    <row r="603" spans="1:143" s="44" customFormat="1">
      <c r="A603" s="136"/>
      <c r="B603" s="103"/>
      <c r="C603" s="103"/>
      <c r="D603" s="103"/>
      <c r="K603" s="48"/>
      <c r="L603" s="48"/>
      <c r="O603" s="45"/>
      <c r="P603" s="45"/>
      <c r="U603" s="41"/>
      <c r="V603" s="41"/>
      <c r="W603" s="54"/>
      <c r="X603" s="54"/>
      <c r="AH603" s="61"/>
      <c r="AL603" s="100"/>
      <c r="AM603" s="32"/>
      <c r="AN603" s="32"/>
      <c r="AO603" s="32"/>
      <c r="AP603" s="126"/>
      <c r="AQ603" s="104"/>
      <c r="AR603" s="32"/>
      <c r="AS603" s="32"/>
      <c r="AT603" s="28"/>
      <c r="AU603" s="104"/>
      <c r="AV603" s="104"/>
      <c r="AW603" s="104"/>
      <c r="AX603" s="104"/>
      <c r="AY603" s="32"/>
      <c r="AZ603" s="104"/>
      <c r="BA603" s="104"/>
      <c r="BB603" s="108"/>
      <c r="BC603" s="108"/>
      <c r="BD603" s="108"/>
      <c r="BE603" s="104"/>
      <c r="BF603" s="104"/>
      <c r="BG603" s="28"/>
      <c r="BH603" s="28"/>
      <c r="BI603" s="28"/>
      <c r="BJ603" s="28"/>
      <c r="BK603" s="28"/>
      <c r="BL603" s="28"/>
      <c r="BM603" s="28"/>
      <c r="BN603" s="28"/>
      <c r="BO603" s="28"/>
      <c r="BP603" s="28"/>
      <c r="BQ603" s="28"/>
      <c r="BR603" s="28"/>
      <c r="BS603" s="28"/>
      <c r="BT603" s="28"/>
      <c r="BU603" s="28"/>
      <c r="BV603" s="28"/>
      <c r="BW603" s="28"/>
      <c r="BX603" s="28"/>
      <c r="BY603" s="28"/>
      <c r="BZ603" s="28"/>
      <c r="CA603" s="28"/>
      <c r="CB603" s="28"/>
      <c r="CC603" s="28"/>
      <c r="CD603" s="28"/>
      <c r="CE603" s="28"/>
      <c r="CF603" s="28"/>
      <c r="CG603" s="28"/>
      <c r="CH603" s="28"/>
      <c r="CI603" s="28"/>
      <c r="CJ603" s="28"/>
      <c r="CK603" s="28"/>
      <c r="CL603" s="28"/>
      <c r="CM603" s="28"/>
      <c r="CN603" s="28"/>
      <c r="CO603" s="28"/>
      <c r="CP603" s="28"/>
      <c r="CQ603" s="28"/>
      <c r="CR603" s="28"/>
      <c r="CS603" s="28"/>
      <c r="CT603" s="28"/>
      <c r="CU603" s="28"/>
      <c r="CV603" s="28"/>
      <c r="CW603" s="28"/>
      <c r="CX603" s="28"/>
      <c r="CY603" s="28"/>
      <c r="CZ603" s="28"/>
      <c r="DA603" s="28"/>
      <c r="DB603" s="28"/>
      <c r="DC603" s="28"/>
      <c r="DD603" s="28"/>
      <c r="DE603" s="28"/>
      <c r="DF603" s="28"/>
      <c r="DG603" s="28"/>
      <c r="DH603" s="28"/>
      <c r="DI603" s="28"/>
      <c r="DJ603" s="28"/>
      <c r="DK603" s="28"/>
      <c r="DL603" s="28"/>
      <c r="DM603" s="28"/>
      <c r="DN603" s="28"/>
      <c r="DO603" s="28"/>
      <c r="DP603" s="28"/>
      <c r="DQ603" s="28"/>
      <c r="DR603" s="28"/>
      <c r="DS603" s="28"/>
      <c r="DT603" s="28"/>
      <c r="DU603" s="28"/>
      <c r="DV603" s="28"/>
      <c r="DW603" s="28"/>
      <c r="DX603" s="28"/>
      <c r="DY603" s="28"/>
      <c r="DZ603" s="28"/>
      <c r="EA603" s="28"/>
      <c r="EB603" s="28"/>
      <c r="EC603" s="28"/>
      <c r="ED603" s="28"/>
      <c r="EE603" s="28"/>
      <c r="EF603" s="28"/>
      <c r="EG603" s="28"/>
      <c r="EH603" s="28"/>
      <c r="EI603" s="28"/>
      <c r="EJ603" s="28"/>
      <c r="EK603" s="28"/>
      <c r="EL603" s="28"/>
      <c r="EM603" s="28"/>
    </row>
    <row r="604" spans="1:143" s="44" customFormat="1">
      <c r="A604" s="136"/>
      <c r="B604" s="103"/>
      <c r="C604" s="103"/>
      <c r="D604" s="103"/>
      <c r="K604" s="48"/>
      <c r="L604" s="48"/>
      <c r="O604" s="45"/>
      <c r="P604" s="45"/>
      <c r="U604" s="41"/>
      <c r="V604" s="41"/>
      <c r="W604" s="54"/>
      <c r="X604" s="54"/>
      <c r="AH604" s="61"/>
      <c r="AL604" s="100"/>
      <c r="AM604" s="32"/>
      <c r="AN604" s="32"/>
      <c r="AO604" s="32"/>
      <c r="AP604" s="126"/>
      <c r="AQ604" s="104"/>
      <c r="AR604" s="32"/>
      <c r="AS604" s="32"/>
      <c r="AT604" s="28"/>
      <c r="AU604" s="104"/>
      <c r="AV604" s="104"/>
      <c r="AW604" s="104"/>
      <c r="AX604" s="104"/>
      <c r="AY604" s="32"/>
      <c r="AZ604" s="104"/>
      <c r="BA604" s="104"/>
      <c r="BB604" s="108"/>
      <c r="BC604" s="108"/>
      <c r="BD604" s="108"/>
      <c r="BE604" s="104"/>
      <c r="BF604" s="104"/>
      <c r="BG604" s="28"/>
      <c r="BH604" s="28"/>
      <c r="BI604" s="28"/>
      <c r="BJ604" s="28"/>
      <c r="BK604" s="28"/>
      <c r="BL604" s="28"/>
      <c r="BM604" s="28"/>
      <c r="BN604" s="28"/>
      <c r="BO604" s="28"/>
      <c r="BP604" s="28"/>
      <c r="BQ604" s="28"/>
      <c r="BR604" s="28"/>
      <c r="BS604" s="28"/>
      <c r="BT604" s="28"/>
      <c r="BU604" s="28"/>
      <c r="BV604" s="28"/>
      <c r="BW604" s="28"/>
      <c r="BX604" s="28"/>
      <c r="BY604" s="28"/>
      <c r="BZ604" s="28"/>
      <c r="CA604" s="28"/>
      <c r="CB604" s="28"/>
      <c r="CC604" s="28"/>
      <c r="CD604" s="28"/>
      <c r="CE604" s="28"/>
      <c r="CF604" s="28"/>
      <c r="CG604" s="28"/>
      <c r="CH604" s="28"/>
      <c r="CI604" s="28"/>
      <c r="CJ604" s="28"/>
      <c r="CK604" s="28"/>
      <c r="CL604" s="28"/>
      <c r="CM604" s="28"/>
      <c r="CN604" s="28"/>
      <c r="CO604" s="28"/>
      <c r="CP604" s="28"/>
      <c r="CQ604" s="28"/>
      <c r="CR604" s="28"/>
      <c r="CS604" s="28"/>
      <c r="CT604" s="28"/>
      <c r="CU604" s="28"/>
      <c r="CV604" s="28"/>
      <c r="CW604" s="28"/>
      <c r="CX604" s="28"/>
      <c r="CY604" s="28"/>
      <c r="CZ604" s="28"/>
      <c r="DA604" s="28"/>
      <c r="DB604" s="28"/>
      <c r="DC604" s="28"/>
      <c r="DD604" s="28"/>
      <c r="DE604" s="28"/>
      <c r="DF604" s="28"/>
      <c r="DG604" s="28"/>
      <c r="DH604" s="28"/>
      <c r="DI604" s="28"/>
      <c r="DJ604" s="28"/>
      <c r="DK604" s="28"/>
      <c r="DL604" s="28"/>
      <c r="DM604" s="28"/>
      <c r="DN604" s="28"/>
      <c r="DO604" s="28"/>
      <c r="DP604" s="28"/>
      <c r="DQ604" s="28"/>
      <c r="DR604" s="28"/>
      <c r="DS604" s="28"/>
      <c r="DT604" s="28"/>
      <c r="DU604" s="28"/>
      <c r="DV604" s="28"/>
      <c r="DW604" s="28"/>
      <c r="DX604" s="28"/>
      <c r="DY604" s="28"/>
      <c r="DZ604" s="28"/>
      <c r="EA604" s="28"/>
      <c r="EB604" s="28"/>
      <c r="EC604" s="28"/>
      <c r="ED604" s="28"/>
      <c r="EE604" s="28"/>
      <c r="EF604" s="28"/>
      <c r="EG604" s="28"/>
      <c r="EH604" s="28"/>
      <c r="EI604" s="28"/>
      <c r="EJ604" s="28"/>
      <c r="EK604" s="28"/>
      <c r="EL604" s="28"/>
      <c r="EM604" s="28"/>
    </row>
    <row r="605" spans="1:143" s="44" customFormat="1">
      <c r="A605" s="136"/>
      <c r="B605" s="103"/>
      <c r="C605" s="103"/>
      <c r="D605" s="103"/>
      <c r="K605" s="48"/>
      <c r="L605" s="48"/>
      <c r="O605" s="45"/>
      <c r="P605" s="45"/>
      <c r="U605" s="41"/>
      <c r="V605" s="41"/>
      <c r="W605" s="54"/>
      <c r="X605" s="54"/>
      <c r="AH605" s="61"/>
      <c r="AL605" s="100"/>
      <c r="AM605" s="32"/>
      <c r="AN605" s="32"/>
      <c r="AO605" s="32"/>
      <c r="AP605" s="126"/>
      <c r="AQ605" s="104"/>
      <c r="AR605" s="32"/>
      <c r="AS605" s="32"/>
      <c r="AT605" s="28"/>
      <c r="AU605" s="104"/>
      <c r="AV605" s="104"/>
      <c r="AW605" s="104"/>
      <c r="AX605" s="104"/>
      <c r="AY605" s="32"/>
      <c r="AZ605" s="104"/>
      <c r="BA605" s="104"/>
      <c r="BB605" s="108"/>
      <c r="BC605" s="108"/>
      <c r="BD605" s="108"/>
      <c r="BE605" s="104"/>
      <c r="BF605" s="104"/>
      <c r="BG605" s="28"/>
      <c r="BH605" s="28"/>
      <c r="BI605" s="28"/>
      <c r="BJ605" s="28"/>
      <c r="BK605" s="28"/>
      <c r="BL605" s="28"/>
      <c r="BM605" s="28"/>
      <c r="BN605" s="28"/>
      <c r="BO605" s="28"/>
      <c r="BP605" s="28"/>
      <c r="BQ605" s="28"/>
      <c r="BR605" s="28"/>
      <c r="BS605" s="28"/>
      <c r="BT605" s="28"/>
      <c r="BU605" s="28"/>
      <c r="BV605" s="28"/>
      <c r="BW605" s="28"/>
      <c r="BX605" s="28"/>
      <c r="BY605" s="28"/>
      <c r="BZ605" s="28"/>
      <c r="CA605" s="28"/>
      <c r="CB605" s="28"/>
      <c r="CC605" s="28"/>
      <c r="CD605" s="28"/>
      <c r="CE605" s="28"/>
      <c r="CF605" s="28"/>
      <c r="CG605" s="28"/>
      <c r="CH605" s="28"/>
      <c r="CI605" s="28"/>
      <c r="CJ605" s="28"/>
      <c r="CK605" s="28"/>
      <c r="CL605" s="28"/>
      <c r="CM605" s="28"/>
      <c r="CN605" s="28"/>
      <c r="CO605" s="28"/>
      <c r="CP605" s="28"/>
      <c r="CQ605" s="28"/>
      <c r="CR605" s="28"/>
      <c r="CS605" s="28"/>
      <c r="CT605" s="28"/>
      <c r="CU605" s="28"/>
      <c r="CV605" s="28"/>
      <c r="CW605" s="28"/>
      <c r="CX605" s="28"/>
      <c r="CY605" s="28"/>
      <c r="CZ605" s="28"/>
      <c r="DA605" s="28"/>
      <c r="DB605" s="28"/>
      <c r="DC605" s="28"/>
      <c r="DD605" s="28"/>
      <c r="DE605" s="28"/>
      <c r="DF605" s="28"/>
      <c r="DG605" s="28"/>
      <c r="DH605" s="28"/>
      <c r="DI605" s="28"/>
      <c r="DJ605" s="28"/>
      <c r="DK605" s="28"/>
      <c r="DL605" s="28"/>
      <c r="DM605" s="28"/>
      <c r="DN605" s="28"/>
      <c r="DO605" s="28"/>
      <c r="DP605" s="28"/>
      <c r="DQ605" s="28"/>
      <c r="DR605" s="28"/>
      <c r="DS605" s="28"/>
      <c r="DT605" s="28"/>
      <c r="DU605" s="28"/>
      <c r="DV605" s="28"/>
      <c r="DW605" s="28"/>
      <c r="DX605" s="28"/>
      <c r="DY605" s="28"/>
      <c r="DZ605" s="28"/>
      <c r="EA605" s="28"/>
      <c r="EB605" s="28"/>
      <c r="EC605" s="28"/>
      <c r="ED605" s="28"/>
      <c r="EE605" s="28"/>
      <c r="EF605" s="28"/>
      <c r="EG605" s="28"/>
      <c r="EH605" s="28"/>
      <c r="EI605" s="28"/>
      <c r="EJ605" s="28"/>
      <c r="EK605" s="28"/>
      <c r="EL605" s="28"/>
      <c r="EM605" s="28"/>
    </row>
    <row r="606" spans="1:143" s="44" customFormat="1">
      <c r="A606" s="136"/>
      <c r="B606" s="103"/>
      <c r="C606" s="103"/>
      <c r="D606" s="103"/>
      <c r="K606" s="48"/>
      <c r="L606" s="48"/>
      <c r="O606" s="45"/>
      <c r="P606" s="45"/>
      <c r="U606" s="41"/>
      <c r="V606" s="41"/>
      <c r="W606" s="54"/>
      <c r="X606" s="54"/>
      <c r="AH606" s="61"/>
      <c r="AL606" s="100"/>
      <c r="AM606" s="32"/>
      <c r="AN606" s="32"/>
      <c r="AO606" s="32"/>
      <c r="AP606" s="126"/>
      <c r="AQ606" s="104"/>
      <c r="AR606" s="32"/>
      <c r="AS606" s="32"/>
      <c r="AT606" s="28"/>
      <c r="AU606" s="104"/>
      <c r="AV606" s="104"/>
      <c r="AW606" s="104"/>
      <c r="AX606" s="104"/>
      <c r="AY606" s="32"/>
      <c r="AZ606" s="104"/>
      <c r="BA606" s="104"/>
      <c r="BB606" s="108"/>
      <c r="BC606" s="108"/>
      <c r="BD606" s="108"/>
      <c r="BE606" s="104"/>
      <c r="BF606" s="104"/>
      <c r="BG606" s="28"/>
      <c r="BH606" s="28"/>
      <c r="BI606" s="28"/>
      <c r="BJ606" s="28"/>
      <c r="BK606" s="28"/>
      <c r="BL606" s="28"/>
      <c r="BM606" s="28"/>
      <c r="BN606" s="28"/>
      <c r="BO606" s="28"/>
      <c r="BP606" s="28"/>
      <c r="BQ606" s="28"/>
      <c r="BR606" s="28"/>
      <c r="BS606" s="28"/>
      <c r="BT606" s="28"/>
      <c r="BU606" s="28"/>
      <c r="BV606" s="28"/>
      <c r="BW606" s="28"/>
      <c r="BX606" s="28"/>
      <c r="BY606" s="28"/>
      <c r="BZ606" s="28"/>
      <c r="CA606" s="28"/>
      <c r="CB606" s="28"/>
      <c r="CC606" s="28"/>
      <c r="CD606" s="28"/>
      <c r="CE606" s="28"/>
      <c r="CF606" s="28"/>
      <c r="CG606" s="28"/>
      <c r="CH606" s="28"/>
      <c r="CI606" s="28"/>
      <c r="CJ606" s="28"/>
      <c r="CK606" s="28"/>
      <c r="CL606" s="28"/>
      <c r="CM606" s="28"/>
      <c r="CN606" s="28"/>
      <c r="CO606" s="28"/>
      <c r="CP606" s="28"/>
      <c r="CQ606" s="28"/>
      <c r="CR606" s="28"/>
      <c r="CS606" s="28"/>
      <c r="CT606" s="28"/>
      <c r="CU606" s="28"/>
      <c r="CV606" s="28"/>
      <c r="CW606" s="28"/>
      <c r="CX606" s="28"/>
      <c r="CY606" s="28"/>
      <c r="CZ606" s="28"/>
      <c r="DA606" s="28"/>
      <c r="DB606" s="28"/>
      <c r="DC606" s="28"/>
      <c r="DD606" s="28"/>
      <c r="DE606" s="28"/>
      <c r="DF606" s="28"/>
      <c r="DG606" s="28"/>
      <c r="DH606" s="28"/>
      <c r="DI606" s="28"/>
      <c r="DJ606" s="28"/>
      <c r="DK606" s="28"/>
      <c r="DL606" s="28"/>
      <c r="DM606" s="28"/>
      <c r="DN606" s="28"/>
      <c r="DO606" s="28"/>
      <c r="DP606" s="28"/>
      <c r="DQ606" s="28"/>
      <c r="DR606" s="28"/>
      <c r="DS606" s="28"/>
      <c r="DT606" s="28"/>
      <c r="DU606" s="28"/>
      <c r="DV606" s="28"/>
      <c r="DW606" s="28"/>
      <c r="DX606" s="28"/>
      <c r="DY606" s="28"/>
      <c r="DZ606" s="28"/>
      <c r="EA606" s="28"/>
      <c r="EB606" s="28"/>
      <c r="EC606" s="28"/>
      <c r="ED606" s="28"/>
      <c r="EE606" s="28"/>
      <c r="EF606" s="28"/>
      <c r="EG606" s="28"/>
      <c r="EH606" s="28"/>
      <c r="EI606" s="28"/>
      <c r="EJ606" s="28"/>
      <c r="EK606" s="28"/>
      <c r="EL606" s="28"/>
      <c r="EM606" s="28"/>
    </row>
    <row r="607" spans="1:143" s="44" customFormat="1">
      <c r="A607" s="136"/>
      <c r="B607" s="103"/>
      <c r="C607" s="103"/>
      <c r="D607" s="103"/>
      <c r="K607" s="48"/>
      <c r="L607" s="48"/>
      <c r="O607" s="45"/>
      <c r="P607" s="45"/>
      <c r="U607" s="41"/>
      <c r="V607" s="41"/>
      <c r="W607" s="54"/>
      <c r="X607" s="54"/>
      <c r="AH607" s="61"/>
      <c r="AL607" s="100"/>
      <c r="AM607" s="32"/>
      <c r="AN607" s="32"/>
      <c r="AO607" s="32"/>
      <c r="AP607" s="126"/>
      <c r="AQ607" s="104"/>
      <c r="AR607" s="32"/>
      <c r="AS607" s="32"/>
      <c r="AT607" s="28"/>
      <c r="AU607" s="104"/>
      <c r="AV607" s="104"/>
      <c r="AW607" s="104"/>
      <c r="AX607" s="104"/>
      <c r="AY607" s="32"/>
      <c r="AZ607" s="104"/>
      <c r="BA607" s="104"/>
      <c r="BB607" s="108"/>
      <c r="BC607" s="108"/>
      <c r="BD607" s="108"/>
      <c r="BE607" s="104"/>
      <c r="BF607" s="104"/>
      <c r="BG607" s="28"/>
      <c r="BH607" s="28"/>
      <c r="BI607" s="28"/>
      <c r="BJ607" s="28"/>
      <c r="BK607" s="28"/>
      <c r="BL607" s="28"/>
      <c r="BM607" s="28"/>
      <c r="BN607" s="28"/>
      <c r="BO607" s="28"/>
      <c r="BP607" s="28"/>
      <c r="BQ607" s="28"/>
      <c r="BR607" s="28"/>
      <c r="BS607" s="28"/>
      <c r="BT607" s="28"/>
      <c r="BU607" s="28"/>
      <c r="BV607" s="28"/>
      <c r="BW607" s="28"/>
      <c r="BX607" s="28"/>
      <c r="BY607" s="28"/>
      <c r="BZ607" s="28"/>
      <c r="CA607" s="28"/>
      <c r="CB607" s="28"/>
      <c r="CC607" s="28"/>
      <c r="CD607" s="28"/>
      <c r="CE607" s="28"/>
      <c r="CF607" s="28"/>
      <c r="CG607" s="28"/>
      <c r="CH607" s="28"/>
      <c r="CI607" s="28"/>
      <c r="CJ607" s="28"/>
      <c r="CK607" s="28"/>
      <c r="CL607" s="28"/>
      <c r="CM607" s="28"/>
      <c r="CN607" s="28"/>
      <c r="CO607" s="28"/>
      <c r="CP607" s="28"/>
      <c r="CQ607" s="28"/>
      <c r="CR607" s="28"/>
      <c r="CS607" s="28"/>
      <c r="CT607" s="28"/>
      <c r="CU607" s="28"/>
      <c r="CV607" s="28"/>
      <c r="CW607" s="28"/>
      <c r="CX607" s="28"/>
      <c r="CY607" s="28"/>
      <c r="CZ607" s="28"/>
      <c r="DA607" s="28"/>
      <c r="DB607" s="28"/>
      <c r="DC607" s="28"/>
      <c r="DD607" s="28"/>
      <c r="DE607" s="28"/>
      <c r="DF607" s="28"/>
      <c r="DG607" s="28"/>
      <c r="DH607" s="28"/>
      <c r="DI607" s="28"/>
      <c r="DJ607" s="28"/>
      <c r="DK607" s="28"/>
      <c r="DL607" s="28"/>
      <c r="DM607" s="28"/>
      <c r="DN607" s="28"/>
      <c r="DO607" s="28"/>
      <c r="DP607" s="28"/>
      <c r="DQ607" s="28"/>
      <c r="DR607" s="28"/>
      <c r="DS607" s="28"/>
      <c r="DT607" s="28"/>
      <c r="DU607" s="28"/>
      <c r="DV607" s="28"/>
      <c r="DW607" s="28"/>
      <c r="DX607" s="28"/>
      <c r="DY607" s="28"/>
      <c r="DZ607" s="28"/>
      <c r="EA607" s="28"/>
      <c r="EB607" s="28"/>
      <c r="EC607" s="28"/>
      <c r="ED607" s="28"/>
      <c r="EE607" s="28"/>
      <c r="EF607" s="28"/>
      <c r="EG607" s="28"/>
      <c r="EH607" s="28"/>
      <c r="EI607" s="28"/>
      <c r="EJ607" s="28"/>
      <c r="EK607" s="28"/>
      <c r="EL607" s="28"/>
      <c r="EM607" s="28"/>
    </row>
    <row r="608" spans="1:143" s="44" customFormat="1">
      <c r="A608" s="136"/>
      <c r="B608" s="103"/>
      <c r="C608" s="103"/>
      <c r="D608" s="103"/>
      <c r="K608" s="48"/>
      <c r="L608" s="48"/>
      <c r="O608" s="45"/>
      <c r="P608" s="45"/>
      <c r="U608" s="41"/>
      <c r="V608" s="41"/>
      <c r="W608" s="54"/>
      <c r="X608" s="54"/>
      <c r="AH608" s="61"/>
      <c r="AL608" s="100"/>
      <c r="AM608" s="32"/>
      <c r="AN608" s="32"/>
      <c r="AO608" s="32"/>
      <c r="AP608" s="126"/>
      <c r="AQ608" s="104"/>
      <c r="AR608" s="32"/>
      <c r="AS608" s="32"/>
      <c r="AT608" s="28"/>
      <c r="AU608" s="104"/>
      <c r="AV608" s="104"/>
      <c r="AW608" s="104"/>
      <c r="AX608" s="104"/>
      <c r="AY608" s="32"/>
      <c r="AZ608" s="104"/>
      <c r="BA608" s="104"/>
      <c r="BB608" s="108"/>
      <c r="BC608" s="108"/>
      <c r="BD608" s="108"/>
      <c r="BE608" s="104"/>
      <c r="BF608" s="104"/>
      <c r="BG608" s="28"/>
      <c r="BH608" s="28"/>
      <c r="BI608" s="28"/>
      <c r="BJ608" s="28"/>
      <c r="BK608" s="28"/>
      <c r="BL608" s="28"/>
      <c r="BM608" s="28"/>
      <c r="BN608" s="28"/>
      <c r="BO608" s="28"/>
      <c r="BP608" s="28"/>
      <c r="BQ608" s="28"/>
      <c r="BR608" s="28"/>
      <c r="BS608" s="28"/>
      <c r="BT608" s="28"/>
      <c r="BU608" s="28"/>
      <c r="BV608" s="28"/>
      <c r="BW608" s="28"/>
      <c r="BX608" s="28"/>
      <c r="BY608" s="28"/>
      <c r="BZ608" s="28"/>
      <c r="CA608" s="28"/>
      <c r="CB608" s="28"/>
      <c r="CC608" s="28"/>
      <c r="CD608" s="28"/>
      <c r="CE608" s="28"/>
      <c r="CF608" s="28"/>
      <c r="CG608" s="28"/>
      <c r="CH608" s="28"/>
      <c r="CI608" s="28"/>
      <c r="CJ608" s="28"/>
      <c r="CK608" s="28"/>
      <c r="CL608" s="28"/>
      <c r="CM608" s="28"/>
      <c r="CN608" s="28"/>
      <c r="CO608" s="28"/>
      <c r="CP608" s="28"/>
      <c r="CQ608" s="28"/>
      <c r="CR608" s="28"/>
      <c r="CS608" s="28"/>
      <c r="CT608" s="28"/>
      <c r="CU608" s="28"/>
      <c r="CV608" s="28"/>
      <c r="CW608" s="28"/>
      <c r="CX608" s="28"/>
      <c r="CY608" s="28"/>
      <c r="CZ608" s="28"/>
      <c r="DA608" s="28"/>
      <c r="DB608" s="28"/>
      <c r="DC608" s="28"/>
      <c r="DD608" s="28"/>
      <c r="DE608" s="28"/>
      <c r="DF608" s="28"/>
      <c r="DG608" s="28"/>
      <c r="DH608" s="28"/>
      <c r="DI608" s="28"/>
      <c r="DJ608" s="28"/>
      <c r="DK608" s="28"/>
      <c r="DL608" s="28"/>
      <c r="DM608" s="28"/>
      <c r="DN608" s="28"/>
      <c r="DO608" s="28"/>
      <c r="DP608" s="28"/>
      <c r="DQ608" s="28"/>
      <c r="DR608" s="28"/>
      <c r="DS608" s="28"/>
      <c r="DT608" s="28"/>
      <c r="DU608" s="28"/>
      <c r="DV608" s="28"/>
      <c r="DW608" s="28"/>
      <c r="DX608" s="28"/>
      <c r="DY608" s="28"/>
      <c r="DZ608" s="28"/>
      <c r="EA608" s="28"/>
      <c r="EB608" s="28"/>
      <c r="EC608" s="28"/>
      <c r="ED608" s="28"/>
      <c r="EE608" s="28"/>
      <c r="EF608" s="28"/>
      <c r="EG608" s="28"/>
      <c r="EH608" s="28"/>
      <c r="EI608" s="28"/>
      <c r="EJ608" s="28"/>
      <c r="EK608" s="28"/>
      <c r="EL608" s="28"/>
      <c r="EM608" s="28"/>
    </row>
    <row r="609" spans="1:143" s="44" customFormat="1">
      <c r="A609" s="136"/>
      <c r="B609" s="103"/>
      <c r="C609" s="103"/>
      <c r="D609" s="103"/>
      <c r="K609" s="48"/>
      <c r="L609" s="48"/>
      <c r="O609" s="45"/>
      <c r="P609" s="45"/>
      <c r="U609" s="41"/>
      <c r="V609" s="41"/>
      <c r="W609" s="54"/>
      <c r="X609" s="54"/>
      <c r="AH609" s="61"/>
      <c r="AL609" s="100"/>
      <c r="AM609" s="32"/>
      <c r="AN609" s="32"/>
      <c r="AO609" s="32"/>
      <c r="AP609" s="126"/>
      <c r="AQ609" s="104"/>
      <c r="AR609" s="32"/>
      <c r="AS609" s="32"/>
      <c r="AT609" s="28"/>
      <c r="AU609" s="104"/>
      <c r="AV609" s="104"/>
      <c r="AW609" s="104"/>
      <c r="AX609" s="104"/>
      <c r="AY609" s="32"/>
      <c r="AZ609" s="104"/>
      <c r="BA609" s="104"/>
      <c r="BB609" s="108"/>
      <c r="BC609" s="108"/>
      <c r="BD609" s="108"/>
      <c r="BE609" s="104"/>
      <c r="BF609" s="104"/>
      <c r="BG609" s="28"/>
      <c r="BH609" s="28"/>
      <c r="BI609" s="28"/>
      <c r="BJ609" s="28"/>
      <c r="BK609" s="28"/>
      <c r="BL609" s="28"/>
      <c r="BM609" s="28"/>
      <c r="BN609" s="28"/>
      <c r="BO609" s="28"/>
      <c r="BP609" s="28"/>
      <c r="BQ609" s="28"/>
      <c r="BR609" s="28"/>
      <c r="BS609" s="28"/>
      <c r="BT609" s="28"/>
      <c r="BU609" s="28"/>
      <c r="BV609" s="28"/>
      <c r="BW609" s="28"/>
      <c r="BX609" s="28"/>
      <c r="BY609" s="28"/>
      <c r="BZ609" s="28"/>
      <c r="CA609" s="28"/>
      <c r="CB609" s="28"/>
      <c r="CC609" s="28"/>
      <c r="CD609" s="28"/>
      <c r="CE609" s="28"/>
      <c r="CF609" s="28"/>
      <c r="CG609" s="28"/>
      <c r="CH609" s="28"/>
      <c r="CI609" s="28"/>
      <c r="CJ609" s="28"/>
      <c r="CK609" s="28"/>
      <c r="CL609" s="28"/>
      <c r="CM609" s="28"/>
      <c r="CN609" s="28"/>
      <c r="CO609" s="28"/>
      <c r="CP609" s="28"/>
      <c r="CQ609" s="28"/>
      <c r="CR609" s="28"/>
      <c r="CS609" s="28"/>
      <c r="CT609" s="28"/>
      <c r="CU609" s="28"/>
      <c r="CV609" s="28"/>
      <c r="CW609" s="28"/>
      <c r="CX609" s="28"/>
      <c r="CY609" s="28"/>
      <c r="CZ609" s="28"/>
      <c r="DA609" s="28"/>
      <c r="DB609" s="28"/>
      <c r="DC609" s="28"/>
      <c r="DD609" s="28"/>
      <c r="DE609" s="28"/>
      <c r="DF609" s="28"/>
      <c r="DG609" s="28"/>
      <c r="DH609" s="28"/>
      <c r="DI609" s="28"/>
      <c r="DJ609" s="28"/>
      <c r="DK609" s="28"/>
      <c r="DL609" s="28"/>
      <c r="DM609" s="28"/>
      <c r="DN609" s="28"/>
      <c r="DO609" s="28"/>
      <c r="DP609" s="28"/>
      <c r="DQ609" s="28"/>
      <c r="DR609" s="28"/>
      <c r="DS609" s="28"/>
      <c r="DT609" s="28"/>
      <c r="DU609" s="28"/>
      <c r="DV609" s="28"/>
      <c r="DW609" s="28"/>
      <c r="DX609" s="28"/>
      <c r="DY609" s="28"/>
      <c r="DZ609" s="28"/>
      <c r="EA609" s="28"/>
      <c r="EB609" s="28"/>
      <c r="EC609" s="28"/>
      <c r="ED609" s="28"/>
      <c r="EE609" s="28"/>
      <c r="EF609" s="28"/>
      <c r="EG609" s="28"/>
      <c r="EH609" s="28"/>
      <c r="EI609" s="28"/>
      <c r="EJ609" s="28"/>
      <c r="EK609" s="28"/>
      <c r="EL609" s="28"/>
      <c r="EM609" s="28"/>
    </row>
    <row r="610" spans="1:143" s="44" customFormat="1">
      <c r="A610" s="136"/>
      <c r="B610" s="103"/>
      <c r="C610" s="103"/>
      <c r="D610" s="103"/>
      <c r="K610" s="48"/>
      <c r="L610" s="48"/>
      <c r="O610" s="45"/>
      <c r="P610" s="45"/>
      <c r="U610" s="41"/>
      <c r="V610" s="41"/>
      <c r="W610" s="54"/>
      <c r="X610" s="54"/>
      <c r="AH610" s="61"/>
      <c r="AL610" s="100"/>
      <c r="AM610" s="32"/>
      <c r="AN610" s="32"/>
      <c r="AO610" s="32"/>
      <c r="AP610" s="126"/>
      <c r="AQ610" s="104"/>
      <c r="AR610" s="32"/>
      <c r="AS610" s="32"/>
      <c r="AT610" s="28"/>
      <c r="AU610" s="104"/>
      <c r="AV610" s="104"/>
      <c r="AW610" s="104"/>
      <c r="AX610" s="104"/>
      <c r="AY610" s="32"/>
      <c r="AZ610" s="104"/>
      <c r="BA610" s="104"/>
      <c r="BB610" s="108"/>
      <c r="BC610" s="108"/>
      <c r="BD610" s="108"/>
      <c r="BE610" s="104"/>
      <c r="BF610" s="104"/>
      <c r="BG610" s="28"/>
      <c r="BH610" s="28"/>
      <c r="BI610" s="28"/>
      <c r="BJ610" s="28"/>
      <c r="BK610" s="28"/>
      <c r="BL610" s="28"/>
      <c r="BM610" s="28"/>
      <c r="BN610" s="28"/>
      <c r="BO610" s="28"/>
      <c r="BP610" s="28"/>
      <c r="BQ610" s="28"/>
      <c r="BR610" s="28"/>
      <c r="BS610" s="28"/>
      <c r="BT610" s="28"/>
      <c r="BU610" s="28"/>
      <c r="BV610" s="28"/>
      <c r="BW610" s="28"/>
      <c r="BX610" s="28"/>
      <c r="BY610" s="28"/>
      <c r="BZ610" s="28"/>
      <c r="CA610" s="28"/>
      <c r="CB610" s="28"/>
      <c r="CC610" s="28"/>
      <c r="CD610" s="28"/>
      <c r="CE610" s="28"/>
      <c r="CF610" s="28"/>
      <c r="CG610" s="28"/>
      <c r="CH610" s="28"/>
      <c r="CI610" s="28"/>
      <c r="CJ610" s="28"/>
      <c r="CK610" s="28"/>
      <c r="CL610" s="28"/>
      <c r="CM610" s="28"/>
      <c r="CN610" s="28"/>
      <c r="CO610" s="28"/>
      <c r="CP610" s="28"/>
      <c r="CQ610" s="28"/>
      <c r="CR610" s="28"/>
      <c r="CS610" s="28"/>
      <c r="CT610" s="28"/>
      <c r="CU610" s="28"/>
      <c r="CV610" s="28"/>
      <c r="CW610" s="28"/>
      <c r="CX610" s="28"/>
      <c r="CY610" s="28"/>
      <c r="CZ610" s="28"/>
      <c r="DA610" s="28"/>
      <c r="DB610" s="28"/>
      <c r="DC610" s="28"/>
      <c r="DD610" s="28"/>
      <c r="DE610" s="28"/>
      <c r="DF610" s="28"/>
      <c r="DG610" s="28"/>
      <c r="DH610" s="28"/>
      <c r="DI610" s="28"/>
      <c r="DJ610" s="28"/>
      <c r="DK610" s="28"/>
      <c r="DL610" s="28"/>
      <c r="DM610" s="28"/>
      <c r="DN610" s="28"/>
      <c r="DO610" s="28"/>
      <c r="DP610" s="28"/>
      <c r="DQ610" s="28"/>
      <c r="DR610" s="28"/>
      <c r="DS610" s="28"/>
      <c r="DT610" s="28"/>
      <c r="DU610" s="28"/>
      <c r="DV610" s="28"/>
      <c r="DW610" s="28"/>
      <c r="DX610" s="28"/>
      <c r="DY610" s="28"/>
      <c r="DZ610" s="28"/>
      <c r="EA610" s="28"/>
      <c r="EB610" s="28"/>
      <c r="EC610" s="28"/>
      <c r="ED610" s="28"/>
      <c r="EE610" s="28"/>
      <c r="EF610" s="28"/>
      <c r="EG610" s="28"/>
      <c r="EH610" s="28"/>
      <c r="EI610" s="28"/>
      <c r="EJ610" s="28"/>
      <c r="EK610" s="28"/>
      <c r="EL610" s="28"/>
      <c r="EM610" s="28"/>
    </row>
    <row r="611" spans="1:143" s="44" customFormat="1">
      <c r="A611" s="136"/>
      <c r="B611" s="103"/>
      <c r="C611" s="103"/>
      <c r="D611" s="103"/>
      <c r="K611" s="48"/>
      <c r="L611" s="48"/>
      <c r="O611" s="45"/>
      <c r="P611" s="45"/>
      <c r="U611" s="41"/>
      <c r="V611" s="41"/>
      <c r="W611" s="54"/>
      <c r="X611" s="54"/>
      <c r="AH611" s="61"/>
      <c r="AL611" s="100"/>
      <c r="AM611" s="32"/>
      <c r="AN611" s="32"/>
      <c r="AO611" s="32"/>
      <c r="AP611" s="126"/>
      <c r="AQ611" s="104"/>
      <c r="AR611" s="32"/>
      <c r="AS611" s="32"/>
      <c r="AT611" s="28"/>
      <c r="AU611" s="104"/>
      <c r="AV611" s="104"/>
      <c r="AW611" s="104"/>
      <c r="AX611" s="104"/>
      <c r="AY611" s="32"/>
      <c r="AZ611" s="104"/>
      <c r="BA611" s="104"/>
      <c r="BB611" s="108"/>
      <c r="BC611" s="108"/>
      <c r="BD611" s="108"/>
      <c r="BE611" s="104"/>
      <c r="BF611" s="104"/>
      <c r="BG611" s="28"/>
      <c r="BH611" s="28"/>
      <c r="BI611" s="28"/>
      <c r="BJ611" s="28"/>
      <c r="BK611" s="28"/>
      <c r="BL611" s="28"/>
      <c r="BM611" s="28"/>
      <c r="BN611" s="28"/>
      <c r="BO611" s="28"/>
      <c r="BP611" s="28"/>
      <c r="BQ611" s="28"/>
      <c r="BR611" s="28"/>
      <c r="BS611" s="28"/>
      <c r="BT611" s="28"/>
      <c r="BU611" s="28"/>
      <c r="BV611" s="28"/>
      <c r="BW611" s="28"/>
      <c r="BX611" s="28"/>
      <c r="BY611" s="28"/>
      <c r="BZ611" s="28"/>
      <c r="CA611" s="28"/>
      <c r="CB611" s="28"/>
      <c r="CC611" s="28"/>
      <c r="CD611" s="28"/>
      <c r="CE611" s="28"/>
      <c r="CF611" s="28"/>
      <c r="CG611" s="28"/>
      <c r="CH611" s="28"/>
      <c r="CI611" s="28"/>
      <c r="CJ611" s="28"/>
      <c r="CK611" s="28"/>
      <c r="CL611" s="28"/>
      <c r="CM611" s="28"/>
      <c r="CN611" s="28"/>
      <c r="CO611" s="28"/>
      <c r="CP611" s="28"/>
      <c r="CQ611" s="28"/>
      <c r="CR611" s="28"/>
      <c r="CS611" s="28"/>
      <c r="CT611" s="28"/>
      <c r="CU611" s="28"/>
      <c r="CV611" s="28"/>
      <c r="CW611" s="28"/>
      <c r="CX611" s="28"/>
      <c r="CY611" s="28"/>
      <c r="CZ611" s="28"/>
      <c r="DA611" s="28"/>
      <c r="DB611" s="28"/>
      <c r="DC611" s="28"/>
      <c r="DD611" s="28"/>
      <c r="DE611" s="28"/>
      <c r="DF611" s="28"/>
      <c r="DG611" s="28"/>
      <c r="DH611" s="28"/>
      <c r="DI611" s="28"/>
      <c r="DJ611" s="28"/>
      <c r="DK611" s="28"/>
      <c r="DL611" s="28"/>
      <c r="DM611" s="28"/>
      <c r="DN611" s="28"/>
      <c r="DO611" s="28"/>
      <c r="DP611" s="28"/>
      <c r="DQ611" s="28"/>
      <c r="DR611" s="28"/>
      <c r="DS611" s="28"/>
      <c r="DT611" s="28"/>
      <c r="DU611" s="28"/>
      <c r="DV611" s="28"/>
      <c r="DW611" s="28"/>
      <c r="DX611" s="28"/>
      <c r="DY611" s="28"/>
      <c r="DZ611" s="28"/>
      <c r="EA611" s="28"/>
      <c r="EB611" s="28"/>
      <c r="EC611" s="28"/>
      <c r="ED611" s="28"/>
      <c r="EE611" s="28"/>
      <c r="EF611" s="28"/>
      <c r="EG611" s="28"/>
      <c r="EH611" s="28"/>
      <c r="EI611" s="28"/>
      <c r="EJ611" s="28"/>
      <c r="EK611" s="28"/>
      <c r="EL611" s="28"/>
      <c r="EM611" s="28"/>
    </row>
    <row r="612" spans="1:143" s="44" customFormat="1">
      <c r="A612" s="136"/>
      <c r="B612" s="103"/>
      <c r="C612" s="103"/>
      <c r="D612" s="103"/>
      <c r="K612" s="48"/>
      <c r="L612" s="48"/>
      <c r="O612" s="45"/>
      <c r="P612" s="45"/>
      <c r="U612" s="41"/>
      <c r="V612" s="41"/>
      <c r="W612" s="54"/>
      <c r="X612" s="54"/>
      <c r="AH612" s="61"/>
      <c r="AL612" s="100"/>
      <c r="AM612" s="32"/>
      <c r="AN612" s="32"/>
      <c r="AO612" s="32"/>
      <c r="AP612" s="126"/>
      <c r="AQ612" s="104"/>
      <c r="AR612" s="32"/>
      <c r="AS612" s="32"/>
      <c r="AT612" s="28"/>
      <c r="AU612" s="104"/>
      <c r="AV612" s="104"/>
      <c r="AW612" s="104"/>
      <c r="AX612" s="104"/>
      <c r="AY612" s="32"/>
      <c r="AZ612" s="104"/>
      <c r="BA612" s="104"/>
      <c r="BB612" s="108"/>
      <c r="BC612" s="108"/>
      <c r="BD612" s="108"/>
      <c r="BE612" s="104"/>
      <c r="BF612" s="104"/>
      <c r="BG612" s="28"/>
      <c r="BH612" s="28"/>
      <c r="BI612" s="28"/>
      <c r="BJ612" s="28"/>
      <c r="BK612" s="28"/>
      <c r="BL612" s="28"/>
      <c r="BM612" s="28"/>
      <c r="BN612" s="28"/>
      <c r="BO612" s="28"/>
      <c r="BP612" s="28"/>
      <c r="BQ612" s="28"/>
      <c r="BR612" s="28"/>
      <c r="BS612" s="28"/>
      <c r="BT612" s="28"/>
      <c r="BU612" s="28"/>
      <c r="BV612" s="28"/>
      <c r="BW612" s="28"/>
      <c r="BX612" s="28"/>
      <c r="BY612" s="28"/>
      <c r="BZ612" s="28"/>
      <c r="CA612" s="28"/>
      <c r="CB612" s="28"/>
      <c r="CC612" s="28"/>
      <c r="CD612" s="28"/>
      <c r="CE612" s="28"/>
      <c r="CF612" s="28"/>
      <c r="CG612" s="28"/>
      <c r="CH612" s="28"/>
      <c r="CI612" s="28"/>
      <c r="CJ612" s="28"/>
      <c r="CK612" s="28"/>
      <c r="CL612" s="28"/>
      <c r="CM612" s="28"/>
      <c r="CN612" s="28"/>
      <c r="CO612" s="28"/>
      <c r="CP612" s="28"/>
      <c r="CQ612" s="28"/>
      <c r="CR612" s="28"/>
      <c r="CS612" s="28"/>
      <c r="CT612" s="28"/>
      <c r="CU612" s="28"/>
      <c r="CV612" s="28"/>
      <c r="CW612" s="28"/>
      <c r="CX612" s="28"/>
      <c r="CY612" s="28"/>
      <c r="CZ612" s="28"/>
      <c r="DA612" s="28"/>
      <c r="DB612" s="28"/>
      <c r="DC612" s="28"/>
      <c r="DD612" s="28"/>
      <c r="DE612" s="28"/>
      <c r="DF612" s="28"/>
      <c r="DG612" s="28"/>
      <c r="DH612" s="28"/>
      <c r="DI612" s="28"/>
      <c r="DJ612" s="28"/>
      <c r="DK612" s="28"/>
      <c r="DL612" s="28"/>
      <c r="DM612" s="28"/>
      <c r="DN612" s="28"/>
      <c r="DO612" s="28"/>
      <c r="DP612" s="28"/>
      <c r="DQ612" s="28"/>
      <c r="DR612" s="28"/>
      <c r="DS612" s="28"/>
      <c r="DT612" s="28"/>
      <c r="DU612" s="28"/>
      <c r="DV612" s="28"/>
      <c r="DW612" s="28"/>
      <c r="DX612" s="28"/>
      <c r="DY612" s="28"/>
      <c r="DZ612" s="28"/>
      <c r="EA612" s="28"/>
      <c r="EB612" s="28"/>
      <c r="EC612" s="28"/>
      <c r="ED612" s="28"/>
      <c r="EE612" s="28"/>
      <c r="EF612" s="28"/>
      <c r="EG612" s="28"/>
      <c r="EH612" s="28"/>
      <c r="EI612" s="28"/>
      <c r="EJ612" s="28"/>
      <c r="EK612" s="28"/>
      <c r="EL612" s="28"/>
      <c r="EM612" s="28"/>
    </row>
    <row r="613" spans="1:143" s="44" customFormat="1">
      <c r="A613" s="136"/>
      <c r="B613" s="103"/>
      <c r="C613" s="103"/>
      <c r="D613" s="103"/>
      <c r="K613" s="48"/>
      <c r="L613" s="48"/>
      <c r="O613" s="45"/>
      <c r="P613" s="45"/>
      <c r="U613" s="41"/>
      <c r="V613" s="41"/>
      <c r="W613" s="54"/>
      <c r="X613" s="54"/>
      <c r="AH613" s="61"/>
      <c r="AL613" s="100"/>
      <c r="AM613" s="32"/>
      <c r="AN613" s="32"/>
      <c r="AO613" s="32"/>
      <c r="AP613" s="126"/>
      <c r="AQ613" s="104"/>
      <c r="AR613" s="32"/>
      <c r="AS613" s="32"/>
      <c r="AT613" s="28"/>
      <c r="AU613" s="104"/>
      <c r="AV613" s="104"/>
      <c r="AW613" s="104"/>
      <c r="AX613" s="104"/>
      <c r="AY613" s="32"/>
      <c r="AZ613" s="104"/>
      <c r="BA613" s="104"/>
      <c r="BB613" s="108"/>
      <c r="BC613" s="108"/>
      <c r="BD613" s="108"/>
      <c r="BE613" s="104"/>
      <c r="BF613" s="104"/>
      <c r="BG613" s="28"/>
      <c r="BH613" s="28"/>
      <c r="BI613" s="28"/>
      <c r="BJ613" s="28"/>
      <c r="BK613" s="28"/>
      <c r="BL613" s="28"/>
      <c r="BM613" s="28"/>
      <c r="BN613" s="28"/>
      <c r="BO613" s="28"/>
      <c r="BP613" s="28"/>
      <c r="BQ613" s="28"/>
      <c r="BR613" s="28"/>
      <c r="BS613" s="28"/>
      <c r="BT613" s="28"/>
      <c r="BU613" s="28"/>
      <c r="BV613" s="28"/>
      <c r="BW613" s="28"/>
      <c r="BX613" s="28"/>
      <c r="BY613" s="28"/>
      <c r="BZ613" s="28"/>
      <c r="CA613" s="28"/>
      <c r="CB613" s="28"/>
      <c r="CC613" s="28"/>
      <c r="CD613" s="28"/>
      <c r="CE613" s="28"/>
      <c r="CF613" s="28"/>
      <c r="CG613" s="28"/>
      <c r="CH613" s="28"/>
      <c r="CI613" s="28"/>
      <c r="CJ613" s="28"/>
      <c r="CK613" s="28"/>
      <c r="CL613" s="28"/>
      <c r="CM613" s="28"/>
      <c r="CN613" s="28"/>
      <c r="CO613" s="28"/>
      <c r="CP613" s="28"/>
      <c r="CQ613" s="28"/>
      <c r="CR613" s="28"/>
      <c r="CS613" s="28"/>
      <c r="CT613" s="28"/>
      <c r="CU613" s="28"/>
      <c r="CV613" s="28"/>
      <c r="CW613" s="28"/>
      <c r="CX613" s="28"/>
      <c r="CY613" s="28"/>
      <c r="CZ613" s="28"/>
      <c r="DA613" s="28"/>
      <c r="DB613" s="28"/>
      <c r="DC613" s="28"/>
      <c r="DD613" s="28"/>
      <c r="DE613" s="28"/>
      <c r="DF613" s="28"/>
      <c r="DG613" s="28"/>
      <c r="DH613" s="28"/>
      <c r="DI613" s="28"/>
      <c r="DJ613" s="28"/>
      <c r="DK613" s="28"/>
      <c r="DL613" s="28"/>
      <c r="DM613" s="28"/>
      <c r="DN613" s="28"/>
      <c r="DO613" s="28"/>
      <c r="DP613" s="28"/>
      <c r="DQ613" s="28"/>
      <c r="DR613" s="28"/>
      <c r="DS613" s="28"/>
      <c r="DT613" s="28"/>
      <c r="DU613" s="28"/>
      <c r="DV613" s="28"/>
      <c r="DW613" s="28"/>
      <c r="DX613" s="28"/>
      <c r="DY613" s="28"/>
      <c r="DZ613" s="28"/>
      <c r="EA613" s="28"/>
      <c r="EB613" s="28"/>
      <c r="EC613" s="28"/>
      <c r="ED613" s="28"/>
      <c r="EE613" s="28"/>
      <c r="EF613" s="28"/>
      <c r="EG613" s="28"/>
      <c r="EH613" s="28"/>
      <c r="EI613" s="28"/>
      <c r="EJ613" s="28"/>
      <c r="EK613" s="28"/>
      <c r="EL613" s="28"/>
      <c r="EM613" s="28"/>
    </row>
    <row r="614" spans="1:143" s="44" customFormat="1">
      <c r="A614" s="136"/>
      <c r="B614" s="103"/>
      <c r="C614" s="103"/>
      <c r="D614" s="103"/>
      <c r="K614" s="48"/>
      <c r="L614" s="48"/>
      <c r="O614" s="45"/>
      <c r="P614" s="45"/>
      <c r="U614" s="41"/>
      <c r="V614" s="41"/>
      <c r="W614" s="54"/>
      <c r="X614" s="54"/>
      <c r="AH614" s="61"/>
      <c r="AL614" s="100"/>
      <c r="AM614" s="32"/>
      <c r="AN614" s="32"/>
      <c r="AO614" s="32"/>
      <c r="AP614" s="126"/>
      <c r="AQ614" s="104"/>
      <c r="AR614" s="32"/>
      <c r="AS614" s="32"/>
      <c r="AT614" s="28"/>
      <c r="AU614" s="104"/>
      <c r="AV614" s="104"/>
      <c r="AW614" s="104"/>
      <c r="AX614" s="104"/>
      <c r="AY614" s="32"/>
      <c r="AZ614" s="104"/>
      <c r="BA614" s="104"/>
      <c r="BB614" s="108"/>
      <c r="BC614" s="108"/>
      <c r="BD614" s="108"/>
      <c r="BE614" s="104"/>
      <c r="BF614" s="104"/>
      <c r="BG614" s="28"/>
      <c r="BH614" s="28"/>
      <c r="BI614" s="28"/>
      <c r="BJ614" s="28"/>
      <c r="BK614" s="28"/>
      <c r="BL614" s="28"/>
      <c r="BM614" s="28"/>
      <c r="BN614" s="28"/>
      <c r="BO614" s="28"/>
      <c r="BP614" s="28"/>
      <c r="BQ614" s="28"/>
      <c r="BR614" s="28"/>
      <c r="BS614" s="28"/>
      <c r="BT614" s="28"/>
      <c r="BU614" s="28"/>
      <c r="BV614" s="28"/>
      <c r="BW614" s="28"/>
      <c r="BX614" s="28"/>
      <c r="BY614" s="28"/>
      <c r="BZ614" s="28"/>
      <c r="CA614" s="28"/>
      <c r="CB614" s="28"/>
      <c r="CC614" s="28"/>
      <c r="CD614" s="28"/>
      <c r="CE614" s="28"/>
      <c r="CF614" s="28"/>
      <c r="CG614" s="28"/>
      <c r="CH614" s="28"/>
      <c r="CI614" s="28"/>
      <c r="CJ614" s="28"/>
      <c r="CK614" s="28"/>
      <c r="CL614" s="28"/>
      <c r="CM614" s="28"/>
      <c r="CN614" s="28"/>
      <c r="CO614" s="28"/>
      <c r="CP614" s="28"/>
      <c r="CQ614" s="28"/>
      <c r="CR614" s="28"/>
      <c r="CS614" s="28"/>
      <c r="CT614" s="28"/>
      <c r="CU614" s="28"/>
      <c r="CV614" s="28"/>
      <c r="CW614" s="28"/>
      <c r="CX614" s="28"/>
      <c r="CY614" s="28"/>
      <c r="CZ614" s="28"/>
      <c r="DA614" s="28"/>
      <c r="DB614" s="28"/>
      <c r="DC614" s="28"/>
      <c r="DD614" s="28"/>
      <c r="DE614" s="28"/>
      <c r="DF614" s="28"/>
      <c r="DG614" s="28"/>
      <c r="DH614" s="28"/>
      <c r="DI614" s="28"/>
      <c r="DJ614" s="28"/>
      <c r="DK614" s="28"/>
      <c r="DL614" s="28"/>
      <c r="DM614" s="28"/>
      <c r="DN614" s="28"/>
      <c r="DO614" s="28"/>
      <c r="DP614" s="28"/>
      <c r="DQ614" s="28"/>
      <c r="DR614" s="28"/>
      <c r="DS614" s="28"/>
      <c r="DT614" s="28"/>
      <c r="DU614" s="28"/>
      <c r="DV614" s="28"/>
      <c r="DW614" s="28"/>
      <c r="DX614" s="28"/>
      <c r="DY614" s="28"/>
      <c r="DZ614" s="28"/>
      <c r="EA614" s="28"/>
      <c r="EB614" s="28"/>
      <c r="EC614" s="28"/>
      <c r="ED614" s="28"/>
      <c r="EE614" s="28"/>
      <c r="EF614" s="28"/>
      <c r="EG614" s="28"/>
      <c r="EH614" s="28"/>
      <c r="EI614" s="28"/>
      <c r="EJ614" s="28"/>
      <c r="EK614" s="28"/>
      <c r="EL614" s="28"/>
      <c r="EM614" s="28"/>
    </row>
    <row r="615" spans="1:143" s="44" customFormat="1">
      <c r="A615" s="136"/>
      <c r="B615" s="103"/>
      <c r="C615" s="103"/>
      <c r="D615" s="103"/>
      <c r="K615" s="48"/>
      <c r="L615" s="48"/>
      <c r="O615" s="45"/>
      <c r="P615" s="45"/>
      <c r="U615" s="41"/>
      <c r="V615" s="41"/>
      <c r="W615" s="54"/>
      <c r="X615" s="54"/>
      <c r="AH615" s="61"/>
      <c r="AL615" s="100"/>
      <c r="AM615" s="32"/>
      <c r="AN615" s="32"/>
      <c r="AO615" s="32"/>
      <c r="AP615" s="126"/>
      <c r="AQ615" s="104"/>
      <c r="AR615" s="32"/>
      <c r="AS615" s="32"/>
      <c r="AT615" s="28"/>
      <c r="AU615" s="104"/>
      <c r="AV615" s="104"/>
      <c r="AW615" s="104"/>
      <c r="AX615" s="104"/>
      <c r="AY615" s="32"/>
      <c r="AZ615" s="104"/>
      <c r="BA615" s="104"/>
      <c r="BB615" s="108"/>
      <c r="BC615" s="108"/>
      <c r="BD615" s="108"/>
      <c r="BE615" s="104"/>
      <c r="BF615" s="104"/>
      <c r="BG615" s="28"/>
      <c r="BH615" s="28"/>
      <c r="BI615" s="28"/>
      <c r="BJ615" s="28"/>
      <c r="BK615" s="28"/>
      <c r="BL615" s="28"/>
      <c r="BM615" s="28"/>
      <c r="BN615" s="28"/>
      <c r="BO615" s="28"/>
      <c r="BP615" s="28"/>
      <c r="BQ615" s="28"/>
      <c r="BR615" s="28"/>
      <c r="BS615" s="28"/>
      <c r="BT615" s="28"/>
      <c r="BU615" s="28"/>
      <c r="BV615" s="28"/>
      <c r="BW615" s="28"/>
      <c r="BX615" s="28"/>
      <c r="BY615" s="28"/>
      <c r="BZ615" s="28"/>
      <c r="CA615" s="28"/>
      <c r="CB615" s="28"/>
      <c r="CC615" s="28"/>
      <c r="CD615" s="28"/>
      <c r="CE615" s="28"/>
      <c r="CF615" s="28"/>
      <c r="CG615" s="28"/>
      <c r="CH615" s="28"/>
      <c r="CI615" s="28"/>
      <c r="CJ615" s="28"/>
      <c r="CK615" s="28"/>
      <c r="CL615" s="28"/>
      <c r="CM615" s="28"/>
      <c r="CN615" s="28"/>
      <c r="CO615" s="28"/>
      <c r="CP615" s="28"/>
      <c r="CQ615" s="28"/>
      <c r="CR615" s="28"/>
      <c r="CS615" s="28"/>
      <c r="CT615" s="28"/>
      <c r="CU615" s="28"/>
      <c r="CV615" s="28"/>
      <c r="CW615" s="28"/>
      <c r="CX615" s="28"/>
      <c r="CY615" s="28"/>
      <c r="CZ615" s="28"/>
      <c r="DA615" s="28"/>
      <c r="DB615" s="28"/>
      <c r="DC615" s="28"/>
      <c r="DD615" s="28"/>
      <c r="DE615" s="28"/>
      <c r="DF615" s="28"/>
      <c r="DG615" s="28"/>
      <c r="DH615" s="28"/>
      <c r="DI615" s="28"/>
      <c r="DJ615" s="28"/>
      <c r="DK615" s="28"/>
      <c r="DL615" s="28"/>
      <c r="DM615" s="28"/>
      <c r="DN615" s="28"/>
      <c r="DO615" s="28"/>
      <c r="DP615" s="28"/>
      <c r="DQ615" s="28"/>
      <c r="DR615" s="28"/>
      <c r="DS615" s="28"/>
      <c r="DT615" s="28"/>
      <c r="DU615" s="28"/>
      <c r="DV615" s="28"/>
      <c r="DW615" s="28"/>
      <c r="DX615" s="28"/>
      <c r="DY615" s="28"/>
      <c r="DZ615" s="28"/>
      <c r="EA615" s="28"/>
      <c r="EB615" s="28"/>
      <c r="EC615" s="28"/>
      <c r="ED615" s="28"/>
      <c r="EE615" s="28"/>
      <c r="EF615" s="28"/>
      <c r="EG615" s="28"/>
      <c r="EH615" s="28"/>
      <c r="EI615" s="28"/>
      <c r="EJ615" s="28"/>
      <c r="EK615" s="28"/>
      <c r="EL615" s="28"/>
      <c r="EM615" s="28"/>
    </row>
    <row r="616" spans="1:143" s="44" customFormat="1">
      <c r="A616" s="136"/>
      <c r="B616" s="103"/>
      <c r="C616" s="103"/>
      <c r="D616" s="103"/>
      <c r="K616" s="48"/>
      <c r="L616" s="48"/>
      <c r="O616" s="45"/>
      <c r="P616" s="45"/>
      <c r="U616" s="41"/>
      <c r="V616" s="41"/>
      <c r="W616" s="54"/>
      <c r="X616" s="54"/>
      <c r="AH616" s="61"/>
      <c r="AL616" s="100"/>
      <c r="AM616" s="32"/>
      <c r="AN616" s="32"/>
      <c r="AO616" s="32"/>
      <c r="AP616" s="126"/>
      <c r="AQ616" s="104"/>
      <c r="AR616" s="32"/>
      <c r="AS616" s="32"/>
      <c r="AT616" s="28"/>
      <c r="AU616" s="104"/>
      <c r="AV616" s="104"/>
      <c r="AW616" s="104"/>
      <c r="AX616" s="104"/>
      <c r="AY616" s="32"/>
      <c r="AZ616" s="104"/>
      <c r="BA616" s="104"/>
      <c r="BB616" s="108"/>
      <c r="BC616" s="108"/>
      <c r="BD616" s="108"/>
      <c r="BE616" s="104"/>
      <c r="BF616" s="104"/>
      <c r="BG616" s="28"/>
      <c r="BH616" s="28"/>
      <c r="BI616" s="28"/>
      <c r="BJ616" s="28"/>
      <c r="BK616" s="28"/>
      <c r="BL616" s="28"/>
      <c r="BM616" s="28"/>
      <c r="BN616" s="28"/>
      <c r="BO616" s="28"/>
      <c r="BP616" s="28"/>
      <c r="BQ616" s="28"/>
      <c r="BR616" s="28"/>
      <c r="BS616" s="28"/>
      <c r="BT616" s="28"/>
      <c r="BU616" s="28"/>
      <c r="BV616" s="28"/>
      <c r="BW616" s="28"/>
      <c r="BX616" s="28"/>
      <c r="BY616" s="28"/>
      <c r="BZ616" s="28"/>
      <c r="CA616" s="28"/>
      <c r="CB616" s="28"/>
      <c r="CC616" s="28"/>
      <c r="CD616" s="28"/>
      <c r="CE616" s="28"/>
      <c r="CF616" s="28"/>
      <c r="CG616" s="28"/>
      <c r="CH616" s="28"/>
      <c r="CI616" s="28"/>
      <c r="CJ616" s="28"/>
      <c r="CK616" s="28"/>
      <c r="CL616" s="28"/>
      <c r="CM616" s="28"/>
      <c r="CN616" s="28"/>
      <c r="CO616" s="28"/>
      <c r="CP616" s="28"/>
      <c r="CQ616" s="28"/>
      <c r="CR616" s="28"/>
      <c r="CS616" s="28"/>
      <c r="CT616" s="28"/>
      <c r="CU616" s="28"/>
      <c r="CV616" s="28"/>
      <c r="CW616" s="28"/>
      <c r="CX616" s="28"/>
      <c r="CY616" s="28"/>
      <c r="CZ616" s="28"/>
      <c r="DA616" s="28"/>
      <c r="DB616" s="28"/>
      <c r="DC616" s="28"/>
      <c r="DD616" s="28"/>
      <c r="DE616" s="28"/>
      <c r="DF616" s="28"/>
      <c r="DG616" s="28"/>
      <c r="DH616" s="28"/>
      <c r="DI616" s="28"/>
      <c r="DJ616" s="28"/>
      <c r="DK616" s="28"/>
      <c r="DL616" s="28"/>
      <c r="DM616" s="28"/>
      <c r="DN616" s="28"/>
      <c r="DO616" s="28"/>
      <c r="DP616" s="28"/>
      <c r="DQ616" s="28"/>
      <c r="DR616" s="28"/>
      <c r="DS616" s="28"/>
      <c r="DT616" s="28"/>
      <c r="DU616" s="28"/>
      <c r="DV616" s="28"/>
      <c r="DW616" s="28"/>
      <c r="DX616" s="28"/>
      <c r="DY616" s="28"/>
      <c r="DZ616" s="28"/>
      <c r="EA616" s="28"/>
      <c r="EB616" s="28"/>
      <c r="EC616" s="28"/>
      <c r="ED616" s="28"/>
      <c r="EE616" s="28"/>
      <c r="EF616" s="28"/>
      <c r="EG616" s="28"/>
      <c r="EH616" s="28"/>
      <c r="EI616" s="28"/>
      <c r="EJ616" s="28"/>
      <c r="EK616" s="28"/>
      <c r="EL616" s="28"/>
      <c r="EM616" s="28"/>
    </row>
    <row r="617" spans="1:143" s="44" customFormat="1">
      <c r="A617" s="136"/>
      <c r="B617" s="103"/>
      <c r="C617" s="103"/>
      <c r="D617" s="103"/>
      <c r="K617" s="48"/>
      <c r="L617" s="48"/>
      <c r="O617" s="45"/>
      <c r="P617" s="45"/>
      <c r="U617" s="41"/>
      <c r="V617" s="41"/>
      <c r="W617" s="54"/>
      <c r="X617" s="54"/>
      <c r="AH617" s="61"/>
      <c r="AL617" s="100"/>
      <c r="AM617" s="32"/>
      <c r="AN617" s="32"/>
      <c r="AO617" s="32"/>
      <c r="AP617" s="126"/>
      <c r="AQ617" s="104"/>
      <c r="AR617" s="32"/>
      <c r="AS617" s="32"/>
      <c r="AT617" s="28"/>
      <c r="AU617" s="104"/>
      <c r="AV617" s="104"/>
      <c r="AW617" s="104"/>
      <c r="AX617" s="104"/>
      <c r="AY617" s="32"/>
      <c r="AZ617" s="104"/>
      <c r="BA617" s="104"/>
      <c r="BB617" s="108"/>
      <c r="BC617" s="108"/>
      <c r="BD617" s="108"/>
      <c r="BE617" s="104"/>
      <c r="BF617" s="104"/>
      <c r="BG617" s="28"/>
      <c r="BH617" s="28"/>
      <c r="BI617" s="28"/>
      <c r="BJ617" s="28"/>
      <c r="BK617" s="28"/>
      <c r="BL617" s="28"/>
      <c r="BM617" s="28"/>
      <c r="BN617" s="28"/>
      <c r="BO617" s="28"/>
      <c r="BP617" s="28"/>
      <c r="BQ617" s="28"/>
      <c r="BR617" s="28"/>
      <c r="BS617" s="28"/>
      <c r="BT617" s="28"/>
      <c r="BU617" s="28"/>
      <c r="BV617" s="28"/>
      <c r="BW617" s="28"/>
      <c r="BX617" s="28"/>
      <c r="BY617" s="28"/>
      <c r="BZ617" s="28"/>
      <c r="CA617" s="28"/>
      <c r="CB617" s="28"/>
      <c r="CC617" s="28"/>
      <c r="CD617" s="28"/>
      <c r="CE617" s="28"/>
      <c r="CF617" s="28"/>
      <c r="CG617" s="28"/>
      <c r="CH617" s="28"/>
      <c r="CI617" s="28"/>
      <c r="CJ617" s="28"/>
      <c r="CK617" s="28"/>
      <c r="CL617" s="28"/>
      <c r="CM617" s="28"/>
      <c r="CN617" s="28"/>
      <c r="CO617" s="28"/>
      <c r="CP617" s="28"/>
      <c r="CQ617" s="28"/>
      <c r="CR617" s="28"/>
      <c r="CS617" s="28"/>
      <c r="CT617" s="28"/>
      <c r="CU617" s="28"/>
      <c r="CV617" s="28"/>
      <c r="CW617" s="28"/>
      <c r="CX617" s="28"/>
      <c r="CY617" s="28"/>
      <c r="CZ617" s="28"/>
      <c r="DA617" s="28"/>
      <c r="DB617" s="28"/>
      <c r="DC617" s="28"/>
      <c r="DD617" s="28"/>
      <c r="DE617" s="28"/>
      <c r="DF617" s="28"/>
      <c r="DG617" s="28"/>
      <c r="DH617" s="28"/>
      <c r="DI617" s="28"/>
      <c r="DJ617" s="28"/>
      <c r="DK617" s="28"/>
      <c r="DL617" s="28"/>
      <c r="DM617" s="28"/>
      <c r="DN617" s="28"/>
      <c r="DO617" s="28"/>
      <c r="DP617" s="28"/>
      <c r="DQ617" s="28"/>
      <c r="DR617" s="28"/>
      <c r="DS617" s="28"/>
      <c r="DT617" s="28"/>
      <c r="DU617" s="28"/>
      <c r="DV617" s="28"/>
      <c r="DW617" s="28"/>
      <c r="DX617" s="28"/>
      <c r="DY617" s="28"/>
      <c r="DZ617" s="28"/>
      <c r="EA617" s="28"/>
      <c r="EB617" s="28"/>
      <c r="EC617" s="28"/>
      <c r="ED617" s="28"/>
      <c r="EE617" s="28"/>
      <c r="EF617" s="28"/>
      <c r="EG617" s="28"/>
      <c r="EH617" s="28"/>
      <c r="EI617" s="28"/>
      <c r="EJ617" s="28"/>
      <c r="EK617" s="28"/>
      <c r="EL617" s="28"/>
      <c r="EM617" s="28"/>
    </row>
    <row r="618" spans="1:143" s="44" customFormat="1">
      <c r="A618" s="136"/>
      <c r="B618" s="103"/>
      <c r="C618" s="103"/>
      <c r="D618" s="103"/>
      <c r="K618" s="48"/>
      <c r="L618" s="48"/>
      <c r="O618" s="45"/>
      <c r="P618" s="45"/>
      <c r="U618" s="41"/>
      <c r="V618" s="41"/>
      <c r="W618" s="54"/>
      <c r="X618" s="54"/>
      <c r="AH618" s="61"/>
      <c r="AL618" s="100"/>
      <c r="AM618" s="32"/>
      <c r="AN618" s="32"/>
      <c r="AO618" s="32"/>
      <c r="AP618" s="126"/>
      <c r="AQ618" s="104"/>
      <c r="AR618" s="32"/>
      <c r="AS618" s="32"/>
      <c r="AT618" s="28"/>
      <c r="AU618" s="104"/>
      <c r="AV618" s="104"/>
      <c r="AW618" s="104"/>
      <c r="AX618" s="104"/>
      <c r="AY618" s="32"/>
      <c r="AZ618" s="104"/>
      <c r="BA618" s="104"/>
      <c r="BB618" s="108"/>
      <c r="BC618" s="108"/>
      <c r="BD618" s="108"/>
      <c r="BE618" s="104"/>
      <c r="BF618" s="104"/>
      <c r="BG618" s="28"/>
      <c r="BH618" s="28"/>
      <c r="BI618" s="28"/>
      <c r="BJ618" s="28"/>
      <c r="BK618" s="28"/>
      <c r="BL618" s="28"/>
      <c r="BM618" s="28"/>
      <c r="BN618" s="28"/>
      <c r="BO618" s="28"/>
      <c r="BP618" s="28"/>
      <c r="BQ618" s="28"/>
      <c r="BR618" s="28"/>
      <c r="BS618" s="28"/>
      <c r="BT618" s="28"/>
      <c r="BU618" s="28"/>
      <c r="BV618" s="28"/>
      <c r="BW618" s="28"/>
      <c r="BX618" s="28"/>
      <c r="BY618" s="28"/>
      <c r="BZ618" s="28"/>
      <c r="CA618" s="28"/>
      <c r="CB618" s="28"/>
      <c r="CC618" s="28"/>
      <c r="CD618" s="28"/>
      <c r="CE618" s="28"/>
      <c r="CF618" s="28"/>
      <c r="CG618" s="28"/>
      <c r="CH618" s="28"/>
      <c r="CI618" s="28"/>
      <c r="CJ618" s="28"/>
      <c r="CK618" s="28"/>
      <c r="CL618" s="28"/>
      <c r="CM618" s="28"/>
      <c r="CN618" s="28"/>
      <c r="CO618" s="28"/>
      <c r="CP618" s="28"/>
      <c r="CQ618" s="28"/>
      <c r="CR618" s="28"/>
      <c r="CS618" s="28"/>
      <c r="CT618" s="28"/>
      <c r="CU618" s="28"/>
      <c r="CV618" s="28"/>
      <c r="CW618" s="28"/>
      <c r="CX618" s="28"/>
      <c r="CY618" s="28"/>
      <c r="CZ618" s="28"/>
      <c r="DA618" s="28"/>
      <c r="DB618" s="28"/>
      <c r="DC618" s="28"/>
      <c r="DD618" s="28"/>
      <c r="DE618" s="28"/>
      <c r="DF618" s="28"/>
      <c r="DG618" s="28"/>
      <c r="DH618" s="28"/>
      <c r="DI618" s="28"/>
      <c r="DJ618" s="28"/>
      <c r="DK618" s="28"/>
      <c r="DL618" s="28"/>
      <c r="DM618" s="28"/>
      <c r="DN618" s="28"/>
      <c r="DO618" s="28"/>
      <c r="DP618" s="28"/>
      <c r="DQ618" s="28"/>
      <c r="DR618" s="28"/>
      <c r="DS618" s="28"/>
      <c r="DT618" s="28"/>
      <c r="DU618" s="28"/>
      <c r="DV618" s="28"/>
      <c r="DW618" s="28"/>
      <c r="DX618" s="28"/>
      <c r="DY618" s="28"/>
      <c r="DZ618" s="28"/>
      <c r="EA618" s="28"/>
      <c r="EB618" s="28"/>
      <c r="EC618" s="28"/>
      <c r="ED618" s="28"/>
      <c r="EE618" s="28"/>
      <c r="EF618" s="28"/>
      <c r="EG618" s="28"/>
      <c r="EH618" s="28"/>
      <c r="EI618" s="28"/>
      <c r="EJ618" s="28"/>
      <c r="EK618" s="28"/>
      <c r="EL618" s="28"/>
      <c r="EM618" s="28"/>
    </row>
    <row r="619" spans="1:143" s="44" customFormat="1">
      <c r="A619" s="136"/>
      <c r="B619" s="103"/>
      <c r="C619" s="103"/>
      <c r="D619" s="103"/>
      <c r="K619" s="48"/>
      <c r="L619" s="48"/>
      <c r="O619" s="45"/>
      <c r="P619" s="45"/>
      <c r="U619" s="41"/>
      <c r="V619" s="41"/>
      <c r="W619" s="54"/>
      <c r="X619" s="54"/>
      <c r="AH619" s="61"/>
      <c r="AL619" s="100"/>
      <c r="AM619" s="32"/>
      <c r="AN619" s="32"/>
      <c r="AO619" s="32"/>
      <c r="AP619" s="126"/>
      <c r="AQ619" s="104"/>
      <c r="AR619" s="32"/>
      <c r="AS619" s="32"/>
      <c r="AT619" s="28"/>
      <c r="AU619" s="104"/>
      <c r="AV619" s="104"/>
      <c r="AW619" s="104"/>
      <c r="AX619" s="104"/>
      <c r="AY619" s="32"/>
      <c r="AZ619" s="104"/>
      <c r="BA619" s="104"/>
      <c r="BB619" s="108"/>
      <c r="BC619" s="108"/>
      <c r="BD619" s="108"/>
      <c r="BE619" s="104"/>
      <c r="BF619" s="104"/>
      <c r="BG619" s="28"/>
      <c r="BH619" s="28"/>
      <c r="BI619" s="28"/>
      <c r="BJ619" s="28"/>
      <c r="BK619" s="28"/>
      <c r="BL619" s="28"/>
      <c r="BM619" s="28"/>
      <c r="BN619" s="28"/>
      <c r="BO619" s="28"/>
      <c r="BP619" s="28"/>
      <c r="BQ619" s="28"/>
      <c r="BR619" s="28"/>
      <c r="BS619" s="28"/>
      <c r="BT619" s="28"/>
      <c r="BU619" s="28"/>
      <c r="BV619" s="28"/>
      <c r="BW619" s="28"/>
      <c r="BX619" s="28"/>
      <c r="BY619" s="28"/>
      <c r="BZ619" s="28"/>
      <c r="CA619" s="28"/>
      <c r="CB619" s="28"/>
      <c r="CC619" s="28"/>
      <c r="CD619" s="28"/>
      <c r="CE619" s="28"/>
      <c r="CF619" s="28"/>
      <c r="CG619" s="28"/>
      <c r="CH619" s="28"/>
      <c r="CI619" s="28"/>
      <c r="CJ619" s="28"/>
      <c r="CK619" s="28"/>
      <c r="CL619" s="28"/>
      <c r="CM619" s="28"/>
      <c r="CN619" s="28"/>
      <c r="CO619" s="28"/>
      <c r="CP619" s="28"/>
      <c r="CQ619" s="28"/>
      <c r="CR619" s="28"/>
      <c r="CS619" s="28"/>
      <c r="CT619" s="28"/>
      <c r="CU619" s="28"/>
      <c r="CV619" s="28"/>
      <c r="CW619" s="28"/>
      <c r="CX619" s="28"/>
      <c r="CY619" s="28"/>
      <c r="CZ619" s="28"/>
      <c r="DA619" s="28"/>
      <c r="DB619" s="28"/>
      <c r="DC619" s="28"/>
      <c r="DD619" s="28"/>
      <c r="DE619" s="28"/>
      <c r="DF619" s="28"/>
      <c r="DG619" s="28"/>
      <c r="DH619" s="28"/>
      <c r="DI619" s="28"/>
      <c r="DJ619" s="28"/>
      <c r="DK619" s="28"/>
      <c r="DL619" s="28"/>
      <c r="DM619" s="28"/>
      <c r="DN619" s="28"/>
      <c r="DO619" s="28"/>
      <c r="DP619" s="28"/>
      <c r="DQ619" s="28"/>
      <c r="DR619" s="28"/>
      <c r="DS619" s="28"/>
      <c r="DT619" s="28"/>
      <c r="DU619" s="28"/>
      <c r="DV619" s="28"/>
      <c r="DW619" s="28"/>
      <c r="DX619" s="28"/>
      <c r="DY619" s="28"/>
      <c r="DZ619" s="28"/>
      <c r="EA619" s="28"/>
      <c r="EB619" s="28"/>
      <c r="EC619" s="28"/>
      <c r="ED619" s="28"/>
      <c r="EE619" s="28"/>
      <c r="EF619" s="28"/>
      <c r="EG619" s="28"/>
      <c r="EH619" s="28"/>
      <c r="EI619" s="28"/>
      <c r="EJ619" s="28"/>
      <c r="EK619" s="28"/>
      <c r="EL619" s="28"/>
      <c r="EM619" s="28"/>
    </row>
    <row r="620" spans="1:143" s="44" customFormat="1">
      <c r="A620" s="136"/>
      <c r="B620" s="103"/>
      <c r="C620" s="103"/>
      <c r="D620" s="103"/>
      <c r="K620" s="48"/>
      <c r="L620" s="48"/>
      <c r="O620" s="45"/>
      <c r="P620" s="45"/>
      <c r="U620" s="41"/>
      <c r="V620" s="41"/>
      <c r="W620" s="54"/>
      <c r="X620" s="54"/>
      <c r="AH620" s="61"/>
      <c r="AL620" s="100"/>
      <c r="AM620" s="32"/>
      <c r="AN620" s="32"/>
      <c r="AO620" s="32"/>
      <c r="AP620" s="126"/>
      <c r="AQ620" s="104"/>
      <c r="AR620" s="32"/>
      <c r="AS620" s="32"/>
      <c r="AT620" s="28"/>
      <c r="AU620" s="104"/>
      <c r="AV620" s="104"/>
      <c r="AW620" s="104"/>
      <c r="AX620" s="104"/>
      <c r="AY620" s="32"/>
      <c r="AZ620" s="104"/>
      <c r="BA620" s="104"/>
      <c r="BB620" s="108"/>
      <c r="BC620" s="108"/>
      <c r="BD620" s="108"/>
      <c r="BE620" s="104"/>
      <c r="BF620" s="104"/>
      <c r="BG620" s="28"/>
      <c r="BH620" s="28"/>
      <c r="BI620" s="28"/>
      <c r="BJ620" s="28"/>
      <c r="BK620" s="28"/>
      <c r="BL620" s="28"/>
      <c r="BM620" s="28"/>
      <c r="BN620" s="28"/>
      <c r="BO620" s="28"/>
      <c r="BP620" s="28"/>
      <c r="BQ620" s="28"/>
      <c r="BR620" s="28"/>
      <c r="BS620" s="28"/>
      <c r="BT620" s="28"/>
      <c r="BU620" s="28"/>
      <c r="BV620" s="28"/>
      <c r="BW620" s="28"/>
      <c r="BX620" s="28"/>
      <c r="BY620" s="28"/>
      <c r="BZ620" s="28"/>
      <c r="CA620" s="28"/>
      <c r="CB620" s="28"/>
      <c r="CC620" s="28"/>
      <c r="CD620" s="28"/>
      <c r="CE620" s="28"/>
      <c r="CF620" s="28"/>
      <c r="CG620" s="28"/>
      <c r="CH620" s="28"/>
      <c r="CI620" s="28"/>
      <c r="CJ620" s="28"/>
      <c r="CK620" s="28"/>
      <c r="CL620" s="28"/>
      <c r="CM620" s="28"/>
      <c r="CN620" s="28"/>
      <c r="CO620" s="28"/>
      <c r="CP620" s="28"/>
      <c r="CQ620" s="28"/>
      <c r="CR620" s="28"/>
      <c r="CS620" s="28"/>
      <c r="CT620" s="28"/>
      <c r="CU620" s="28"/>
      <c r="CV620" s="28"/>
      <c r="CW620" s="28"/>
      <c r="CX620" s="28"/>
      <c r="CY620" s="28"/>
      <c r="CZ620" s="28"/>
      <c r="DA620" s="28"/>
      <c r="DB620" s="28"/>
      <c r="DC620" s="28"/>
      <c r="DD620" s="28"/>
      <c r="DE620" s="28"/>
      <c r="DF620" s="28"/>
      <c r="DG620" s="28"/>
      <c r="DH620" s="28"/>
      <c r="DI620" s="28"/>
      <c r="DJ620" s="28"/>
      <c r="DK620" s="28"/>
      <c r="DL620" s="28"/>
      <c r="DM620" s="28"/>
      <c r="DN620" s="28"/>
      <c r="DO620" s="28"/>
      <c r="DP620" s="28"/>
      <c r="DQ620" s="28"/>
      <c r="DR620" s="28"/>
      <c r="DS620" s="28"/>
      <c r="DT620" s="28"/>
      <c r="DU620" s="28"/>
      <c r="DV620" s="28"/>
      <c r="DW620" s="28"/>
      <c r="DX620" s="28"/>
      <c r="DY620" s="28"/>
      <c r="DZ620" s="28"/>
      <c r="EA620" s="28"/>
      <c r="EB620" s="28"/>
      <c r="EC620" s="28"/>
      <c r="ED620" s="28"/>
      <c r="EE620" s="28"/>
      <c r="EF620" s="28"/>
      <c r="EG620" s="28"/>
      <c r="EH620" s="28"/>
      <c r="EI620" s="28"/>
      <c r="EJ620" s="28"/>
      <c r="EK620" s="28"/>
      <c r="EL620" s="28"/>
      <c r="EM620" s="28"/>
    </row>
    <row r="621" spans="1:143" s="44" customFormat="1">
      <c r="A621" s="136"/>
      <c r="B621" s="103"/>
      <c r="C621" s="103"/>
      <c r="D621" s="103"/>
      <c r="K621" s="48"/>
      <c r="L621" s="48"/>
      <c r="O621" s="45"/>
      <c r="P621" s="45"/>
      <c r="U621" s="41"/>
      <c r="V621" s="41"/>
      <c r="W621" s="54"/>
      <c r="X621" s="54"/>
      <c r="AH621" s="61"/>
      <c r="AL621" s="100"/>
      <c r="AM621" s="32"/>
      <c r="AN621" s="32"/>
      <c r="AO621" s="32"/>
      <c r="AP621" s="126"/>
      <c r="AQ621" s="104"/>
      <c r="AR621" s="32"/>
      <c r="AS621" s="32"/>
      <c r="AT621" s="28"/>
      <c r="AU621" s="104"/>
      <c r="AV621" s="104"/>
      <c r="AW621" s="104"/>
      <c r="AX621" s="104"/>
      <c r="AY621" s="32"/>
      <c r="AZ621" s="104"/>
      <c r="BA621" s="104"/>
      <c r="BB621" s="108"/>
      <c r="BC621" s="108"/>
      <c r="BD621" s="108"/>
      <c r="BE621" s="104"/>
      <c r="BF621" s="104"/>
      <c r="BG621" s="28"/>
      <c r="BH621" s="28"/>
      <c r="BI621" s="28"/>
      <c r="BJ621" s="28"/>
      <c r="BK621" s="28"/>
      <c r="BL621" s="28"/>
      <c r="BM621" s="28"/>
      <c r="BN621" s="28"/>
      <c r="BO621" s="28"/>
      <c r="BP621" s="28"/>
      <c r="BQ621" s="28"/>
      <c r="BR621" s="28"/>
      <c r="BS621" s="28"/>
      <c r="BT621" s="28"/>
      <c r="BU621" s="28"/>
      <c r="BV621" s="28"/>
      <c r="BW621" s="28"/>
      <c r="BX621" s="28"/>
      <c r="BY621" s="28"/>
      <c r="BZ621" s="28"/>
      <c r="CA621" s="28"/>
      <c r="CB621" s="28"/>
      <c r="CC621" s="28"/>
      <c r="CD621" s="28"/>
      <c r="CE621" s="28"/>
      <c r="CF621" s="28"/>
      <c r="CG621" s="28"/>
      <c r="CH621" s="28"/>
      <c r="CI621" s="28"/>
      <c r="CJ621" s="28"/>
      <c r="CK621" s="28"/>
      <c r="CL621" s="28"/>
      <c r="CM621" s="28"/>
      <c r="CN621" s="28"/>
      <c r="CO621" s="28"/>
      <c r="CP621" s="28"/>
      <c r="CQ621" s="28"/>
      <c r="CR621" s="28"/>
      <c r="CS621" s="28"/>
      <c r="CT621" s="28"/>
      <c r="CU621" s="28"/>
      <c r="CV621" s="28"/>
      <c r="CW621" s="28"/>
      <c r="CX621" s="28"/>
      <c r="CY621" s="28"/>
      <c r="CZ621" s="28"/>
      <c r="DA621" s="28"/>
      <c r="DB621" s="28"/>
      <c r="DC621" s="28"/>
      <c r="DD621" s="28"/>
      <c r="DE621" s="28"/>
      <c r="DF621" s="28"/>
      <c r="DG621" s="28"/>
      <c r="DH621" s="28"/>
      <c r="DI621" s="28"/>
      <c r="DJ621" s="28"/>
      <c r="DK621" s="28"/>
      <c r="DL621" s="28"/>
      <c r="DM621" s="28"/>
      <c r="DN621" s="28"/>
      <c r="DO621" s="28"/>
      <c r="DP621" s="28"/>
      <c r="DQ621" s="28"/>
      <c r="DR621" s="28"/>
      <c r="DS621" s="28"/>
      <c r="DT621" s="28"/>
      <c r="DU621" s="28"/>
      <c r="DV621" s="28"/>
      <c r="DW621" s="28"/>
      <c r="DX621" s="28"/>
      <c r="DY621" s="28"/>
      <c r="DZ621" s="28"/>
      <c r="EA621" s="28"/>
      <c r="EB621" s="28"/>
      <c r="EC621" s="28"/>
      <c r="ED621" s="28"/>
      <c r="EE621" s="28"/>
      <c r="EF621" s="28"/>
      <c r="EG621" s="28"/>
      <c r="EH621" s="28"/>
      <c r="EI621" s="28"/>
      <c r="EJ621" s="28"/>
      <c r="EK621" s="28"/>
      <c r="EL621" s="28"/>
      <c r="EM621" s="28"/>
    </row>
    <row r="622" spans="1:143" s="44" customFormat="1">
      <c r="A622" s="136"/>
      <c r="B622" s="103"/>
      <c r="C622" s="103"/>
      <c r="D622" s="103"/>
      <c r="K622" s="48"/>
      <c r="L622" s="48"/>
      <c r="O622" s="45"/>
      <c r="P622" s="45"/>
      <c r="U622" s="41"/>
      <c r="V622" s="41"/>
      <c r="W622" s="54"/>
      <c r="X622" s="54"/>
      <c r="AH622" s="61"/>
      <c r="AL622" s="100"/>
      <c r="AM622" s="32"/>
      <c r="AN622" s="32"/>
      <c r="AO622" s="32"/>
      <c r="AP622" s="126"/>
      <c r="AQ622" s="104"/>
      <c r="AR622" s="32"/>
      <c r="AS622" s="32"/>
      <c r="AT622" s="28"/>
      <c r="AU622" s="104"/>
      <c r="AV622" s="104"/>
      <c r="AW622" s="104"/>
      <c r="AX622" s="104"/>
      <c r="AY622" s="32"/>
      <c r="AZ622" s="104"/>
      <c r="BA622" s="104"/>
      <c r="BB622" s="108"/>
      <c r="BC622" s="108"/>
      <c r="BD622" s="108"/>
      <c r="BE622" s="104"/>
      <c r="BF622" s="104"/>
      <c r="BG622" s="28"/>
      <c r="BH622" s="28"/>
      <c r="BI622" s="28"/>
      <c r="BJ622" s="28"/>
      <c r="BK622" s="28"/>
      <c r="BL622" s="28"/>
      <c r="BM622" s="28"/>
      <c r="BN622" s="28"/>
      <c r="BO622" s="28"/>
      <c r="BP622" s="28"/>
      <c r="BQ622" s="28"/>
      <c r="BR622" s="28"/>
      <c r="BS622" s="28"/>
      <c r="BT622" s="28"/>
      <c r="BU622" s="28"/>
      <c r="BV622" s="28"/>
      <c r="BW622" s="28"/>
      <c r="BX622" s="28"/>
      <c r="BY622" s="28"/>
      <c r="BZ622" s="28"/>
      <c r="CA622" s="28"/>
      <c r="CB622" s="28"/>
      <c r="CC622" s="28"/>
      <c r="CD622" s="28"/>
      <c r="CE622" s="28"/>
      <c r="CF622" s="28"/>
      <c r="CG622" s="28"/>
      <c r="CH622" s="28"/>
      <c r="CI622" s="28"/>
      <c r="CJ622" s="28"/>
      <c r="CK622" s="28"/>
      <c r="CL622" s="28"/>
      <c r="CM622" s="28"/>
      <c r="CN622" s="28"/>
      <c r="CO622" s="28"/>
      <c r="CP622" s="28"/>
      <c r="CQ622" s="28"/>
      <c r="CR622" s="28"/>
      <c r="CS622" s="28"/>
      <c r="CT622" s="28"/>
      <c r="CU622" s="28"/>
      <c r="CV622" s="28"/>
      <c r="CW622" s="28"/>
      <c r="CX622" s="28"/>
      <c r="CY622" s="28"/>
      <c r="CZ622" s="28"/>
      <c r="DA622" s="28"/>
      <c r="DB622" s="28"/>
      <c r="DC622" s="28"/>
      <c r="DD622" s="28"/>
      <c r="DE622" s="28"/>
      <c r="DF622" s="28"/>
      <c r="DG622" s="28"/>
      <c r="DH622" s="28"/>
      <c r="DI622" s="28"/>
      <c r="DJ622" s="28"/>
      <c r="DK622" s="28"/>
      <c r="DL622" s="28"/>
      <c r="DM622" s="28"/>
      <c r="DN622" s="28"/>
      <c r="DO622" s="28"/>
      <c r="DP622" s="28"/>
      <c r="DQ622" s="28"/>
      <c r="DR622" s="28"/>
      <c r="DS622" s="28"/>
      <c r="DT622" s="28"/>
      <c r="DU622" s="28"/>
      <c r="DV622" s="28"/>
      <c r="DW622" s="28"/>
      <c r="DX622" s="28"/>
      <c r="DY622" s="28"/>
      <c r="DZ622" s="28"/>
      <c r="EA622" s="28"/>
      <c r="EB622" s="28"/>
      <c r="EC622" s="28"/>
      <c r="ED622" s="28"/>
      <c r="EE622" s="28"/>
      <c r="EF622" s="28"/>
      <c r="EG622" s="28"/>
      <c r="EH622" s="28"/>
      <c r="EI622" s="28"/>
      <c r="EJ622" s="28"/>
      <c r="EK622" s="28"/>
      <c r="EL622" s="28"/>
      <c r="EM622" s="28"/>
    </row>
    <row r="623" spans="1:143" s="44" customFormat="1">
      <c r="A623" s="136"/>
      <c r="B623" s="103"/>
      <c r="C623" s="103"/>
      <c r="D623" s="103"/>
      <c r="K623" s="48"/>
      <c r="L623" s="48"/>
      <c r="O623" s="45"/>
      <c r="P623" s="45"/>
      <c r="U623" s="41"/>
      <c r="V623" s="41"/>
      <c r="W623" s="54"/>
      <c r="X623" s="54"/>
      <c r="AH623" s="61"/>
      <c r="AL623" s="100"/>
      <c r="AM623" s="32"/>
      <c r="AN623" s="32"/>
      <c r="AO623" s="32"/>
      <c r="AP623" s="126"/>
      <c r="AQ623" s="104"/>
      <c r="AR623" s="32"/>
      <c r="AS623" s="32"/>
      <c r="AT623" s="28"/>
      <c r="AU623" s="104"/>
      <c r="AV623" s="104"/>
      <c r="AW623" s="104"/>
      <c r="AX623" s="104"/>
      <c r="AY623" s="32"/>
      <c r="AZ623" s="104"/>
      <c r="BA623" s="104"/>
      <c r="BB623" s="108"/>
      <c r="BC623" s="108"/>
      <c r="BD623" s="108"/>
      <c r="BE623" s="104"/>
      <c r="BF623" s="104"/>
      <c r="BG623" s="28"/>
      <c r="BH623" s="28"/>
      <c r="BI623" s="28"/>
      <c r="BJ623" s="28"/>
      <c r="BK623" s="28"/>
      <c r="BL623" s="28"/>
      <c r="BM623" s="28"/>
      <c r="BN623" s="28"/>
      <c r="BO623" s="28"/>
      <c r="BP623" s="28"/>
      <c r="BQ623" s="28"/>
      <c r="BR623" s="28"/>
      <c r="BS623" s="28"/>
      <c r="BT623" s="28"/>
      <c r="BU623" s="28"/>
      <c r="BV623" s="28"/>
      <c r="BW623" s="28"/>
      <c r="BX623" s="28"/>
      <c r="BY623" s="28"/>
      <c r="BZ623" s="28"/>
      <c r="CA623" s="28"/>
      <c r="CB623" s="28"/>
      <c r="CC623" s="28"/>
      <c r="CD623" s="28"/>
      <c r="CE623" s="28"/>
      <c r="CF623" s="28"/>
      <c r="CG623" s="28"/>
      <c r="CH623" s="28"/>
      <c r="CI623" s="28"/>
      <c r="CJ623" s="28"/>
      <c r="CK623" s="28"/>
      <c r="CL623" s="28"/>
      <c r="CM623" s="28"/>
      <c r="CN623" s="28"/>
      <c r="CO623" s="28"/>
      <c r="CP623" s="28"/>
      <c r="CQ623" s="28"/>
      <c r="CR623" s="28"/>
      <c r="CS623" s="28"/>
      <c r="CT623" s="28"/>
      <c r="CU623" s="28"/>
      <c r="CV623" s="28"/>
      <c r="CW623" s="28"/>
      <c r="CX623" s="28"/>
      <c r="CY623" s="28"/>
      <c r="CZ623" s="28"/>
      <c r="DA623" s="28"/>
      <c r="DB623" s="28"/>
      <c r="DC623" s="28"/>
      <c r="DD623" s="28"/>
      <c r="DE623" s="28"/>
      <c r="DF623" s="28"/>
      <c r="DG623" s="28"/>
      <c r="DH623" s="28"/>
      <c r="DI623" s="28"/>
      <c r="DJ623" s="28"/>
      <c r="DK623" s="28"/>
      <c r="DL623" s="28"/>
      <c r="DM623" s="28"/>
      <c r="DN623" s="28"/>
      <c r="DO623" s="28"/>
      <c r="DP623" s="28"/>
      <c r="DQ623" s="28"/>
      <c r="DR623" s="28"/>
      <c r="DS623" s="28"/>
      <c r="DT623" s="28"/>
      <c r="DU623" s="28"/>
      <c r="DV623" s="28"/>
      <c r="DW623" s="28"/>
      <c r="DX623" s="28"/>
      <c r="DY623" s="28"/>
      <c r="DZ623" s="28"/>
      <c r="EA623" s="28"/>
      <c r="EB623" s="28"/>
      <c r="EC623" s="28"/>
      <c r="ED623" s="28"/>
      <c r="EE623" s="28"/>
      <c r="EF623" s="28"/>
      <c r="EG623" s="28"/>
      <c r="EH623" s="28"/>
      <c r="EI623" s="28"/>
      <c r="EJ623" s="28"/>
      <c r="EK623" s="28"/>
      <c r="EL623" s="28"/>
      <c r="EM623" s="28"/>
    </row>
    <row r="624" spans="1:143" s="44" customFormat="1">
      <c r="A624" s="136"/>
      <c r="B624" s="103"/>
      <c r="C624" s="103"/>
      <c r="D624" s="103"/>
      <c r="K624" s="48"/>
      <c r="L624" s="48"/>
      <c r="O624" s="45"/>
      <c r="P624" s="45"/>
      <c r="U624" s="41"/>
      <c r="V624" s="41"/>
      <c r="W624" s="54"/>
      <c r="X624" s="54"/>
      <c r="AH624" s="61"/>
      <c r="AL624" s="100"/>
      <c r="AM624" s="32"/>
      <c r="AN624" s="32"/>
      <c r="AO624" s="32"/>
      <c r="AP624" s="126"/>
      <c r="AQ624" s="104"/>
      <c r="AR624" s="32"/>
      <c r="AS624" s="32"/>
      <c r="AT624" s="28"/>
      <c r="AU624" s="104"/>
      <c r="AV624" s="104"/>
      <c r="AW624" s="104"/>
      <c r="AX624" s="104"/>
      <c r="AY624" s="32"/>
      <c r="AZ624" s="104"/>
      <c r="BA624" s="104"/>
      <c r="BB624" s="108"/>
      <c r="BC624" s="108"/>
      <c r="BD624" s="108"/>
      <c r="BE624" s="104"/>
      <c r="BF624" s="104"/>
      <c r="BG624" s="28"/>
      <c r="BH624" s="28"/>
      <c r="BI624" s="28"/>
      <c r="BJ624" s="28"/>
      <c r="BK624" s="28"/>
      <c r="BL624" s="28"/>
      <c r="BM624" s="28"/>
      <c r="BN624" s="28"/>
      <c r="BO624" s="28"/>
      <c r="BP624" s="28"/>
      <c r="BQ624" s="28"/>
      <c r="BR624" s="28"/>
      <c r="BS624" s="28"/>
      <c r="BT624" s="28"/>
      <c r="BU624" s="28"/>
      <c r="BV624" s="28"/>
      <c r="BW624" s="28"/>
      <c r="BX624" s="28"/>
      <c r="BY624" s="28"/>
      <c r="BZ624" s="28"/>
      <c r="CA624" s="28"/>
      <c r="CB624" s="28"/>
      <c r="CC624" s="28"/>
      <c r="CD624" s="28"/>
      <c r="CE624" s="28"/>
      <c r="CF624" s="28"/>
      <c r="CG624" s="28"/>
      <c r="CH624" s="28"/>
      <c r="CI624" s="28"/>
      <c r="CJ624" s="28"/>
      <c r="CK624" s="28"/>
      <c r="CL624" s="28"/>
      <c r="CM624" s="28"/>
      <c r="CN624" s="28"/>
      <c r="CO624" s="28"/>
      <c r="CP624" s="28"/>
      <c r="CQ624" s="28"/>
      <c r="CR624" s="28"/>
      <c r="CS624" s="28"/>
      <c r="CT624" s="28"/>
      <c r="CU624" s="28"/>
      <c r="CV624" s="28"/>
      <c r="CW624" s="28"/>
      <c r="CX624" s="28"/>
      <c r="CY624" s="28"/>
      <c r="CZ624" s="28"/>
      <c r="DA624" s="28"/>
      <c r="DB624" s="28"/>
      <c r="DC624" s="28"/>
      <c r="DD624" s="28"/>
      <c r="DE624" s="28"/>
      <c r="DF624" s="28"/>
      <c r="DG624" s="28"/>
      <c r="DH624" s="28"/>
      <c r="DI624" s="28"/>
      <c r="DJ624" s="28"/>
      <c r="DK624" s="28"/>
      <c r="DL624" s="28"/>
      <c r="DM624" s="28"/>
      <c r="DN624" s="28"/>
      <c r="DO624" s="28"/>
      <c r="DP624" s="28"/>
      <c r="DQ624" s="28"/>
      <c r="DR624" s="28"/>
      <c r="DS624" s="28"/>
      <c r="DT624" s="28"/>
      <c r="DU624" s="28"/>
      <c r="DV624" s="28"/>
      <c r="DW624" s="28"/>
      <c r="DX624" s="28"/>
      <c r="DY624" s="28"/>
      <c r="DZ624" s="28"/>
      <c r="EA624" s="28"/>
      <c r="EB624" s="28"/>
      <c r="EC624" s="28"/>
      <c r="ED624" s="28"/>
      <c r="EE624" s="28"/>
      <c r="EF624" s="28"/>
      <c r="EG624" s="28"/>
      <c r="EH624" s="28"/>
      <c r="EI624" s="28"/>
      <c r="EJ624" s="28"/>
      <c r="EK624" s="28"/>
      <c r="EL624" s="28"/>
      <c r="EM624" s="28"/>
    </row>
    <row r="625" spans="1:143" s="44" customFormat="1">
      <c r="A625" s="136"/>
      <c r="B625" s="103"/>
      <c r="C625" s="103"/>
      <c r="D625" s="103"/>
      <c r="K625" s="48"/>
      <c r="L625" s="48"/>
      <c r="O625" s="45"/>
      <c r="P625" s="45"/>
      <c r="U625" s="41"/>
      <c r="V625" s="41"/>
      <c r="W625" s="54"/>
      <c r="X625" s="54"/>
      <c r="AH625" s="61"/>
      <c r="AL625" s="100"/>
      <c r="AM625" s="32"/>
      <c r="AN625" s="32"/>
      <c r="AO625" s="32"/>
      <c r="AP625" s="126"/>
      <c r="AQ625" s="104"/>
      <c r="AR625" s="32"/>
      <c r="AS625" s="32"/>
      <c r="AT625" s="28"/>
      <c r="AU625" s="104"/>
      <c r="AV625" s="104"/>
      <c r="AW625" s="104"/>
      <c r="AX625" s="104"/>
      <c r="AY625" s="32"/>
      <c r="AZ625" s="104"/>
      <c r="BA625" s="104"/>
      <c r="BB625" s="108"/>
      <c r="BC625" s="108"/>
      <c r="BD625" s="108"/>
      <c r="BE625" s="104"/>
      <c r="BF625" s="104"/>
      <c r="BG625" s="28"/>
      <c r="BH625" s="28"/>
      <c r="BI625" s="28"/>
      <c r="BJ625" s="28"/>
      <c r="BK625" s="28"/>
      <c r="BL625" s="28"/>
      <c r="BM625" s="28"/>
      <c r="BN625" s="28"/>
      <c r="BO625" s="28"/>
      <c r="BP625" s="28"/>
      <c r="BQ625" s="28"/>
      <c r="BR625" s="28"/>
      <c r="BS625" s="28"/>
      <c r="BT625" s="28"/>
      <c r="BU625" s="28"/>
      <c r="BV625" s="28"/>
      <c r="BW625" s="28"/>
      <c r="BX625" s="28"/>
      <c r="BY625" s="28"/>
      <c r="BZ625" s="28"/>
      <c r="CA625" s="28"/>
      <c r="CB625" s="28"/>
      <c r="CC625" s="28"/>
      <c r="CD625" s="28"/>
      <c r="CE625" s="28"/>
      <c r="CF625" s="28"/>
      <c r="CG625" s="28"/>
      <c r="CH625" s="28"/>
      <c r="CI625" s="28"/>
      <c r="CJ625" s="28"/>
      <c r="CK625" s="28"/>
      <c r="CL625" s="28"/>
      <c r="CM625" s="28"/>
      <c r="CN625" s="28"/>
      <c r="CO625" s="28"/>
      <c r="CP625" s="28"/>
      <c r="CQ625" s="28"/>
      <c r="CR625" s="28"/>
      <c r="CS625" s="28"/>
      <c r="CT625" s="28"/>
      <c r="CU625" s="28"/>
      <c r="CV625" s="28"/>
      <c r="CW625" s="28"/>
      <c r="CX625" s="28"/>
      <c r="CY625" s="28"/>
      <c r="CZ625" s="28"/>
      <c r="DA625" s="28"/>
      <c r="DB625" s="28"/>
      <c r="DC625" s="28"/>
      <c r="DD625" s="28"/>
      <c r="DE625" s="28"/>
      <c r="DF625" s="28"/>
      <c r="DG625" s="28"/>
      <c r="DH625" s="28"/>
      <c r="DI625" s="28"/>
      <c r="DJ625" s="28"/>
      <c r="DK625" s="28"/>
      <c r="DL625" s="28"/>
      <c r="DM625" s="28"/>
      <c r="DN625" s="28"/>
      <c r="DO625" s="28"/>
      <c r="DP625" s="28"/>
      <c r="DQ625" s="28"/>
      <c r="DR625" s="28"/>
      <c r="DS625" s="28"/>
      <c r="DT625" s="28"/>
      <c r="DU625" s="28"/>
      <c r="DV625" s="28"/>
      <c r="DW625" s="28"/>
      <c r="DX625" s="28"/>
      <c r="DY625" s="28"/>
      <c r="DZ625" s="28"/>
      <c r="EA625" s="28"/>
      <c r="EB625" s="28"/>
      <c r="EC625" s="28"/>
      <c r="ED625" s="28"/>
      <c r="EE625" s="28"/>
      <c r="EF625" s="28"/>
      <c r="EG625" s="28"/>
      <c r="EH625" s="28"/>
      <c r="EI625" s="28"/>
      <c r="EJ625" s="28"/>
      <c r="EK625" s="28"/>
      <c r="EL625" s="28"/>
      <c r="EM625" s="28"/>
    </row>
    <row r="626" spans="1:143" s="44" customFormat="1">
      <c r="A626" s="136"/>
      <c r="B626" s="103"/>
      <c r="C626" s="103"/>
      <c r="D626" s="103"/>
      <c r="K626" s="48"/>
      <c r="L626" s="48"/>
      <c r="O626" s="45"/>
      <c r="P626" s="45"/>
      <c r="U626" s="41"/>
      <c r="V626" s="41"/>
      <c r="W626" s="54"/>
      <c r="X626" s="54"/>
      <c r="AH626" s="61"/>
      <c r="AL626" s="100"/>
      <c r="AM626" s="32"/>
      <c r="AN626" s="32"/>
      <c r="AO626" s="32"/>
      <c r="AP626" s="126"/>
      <c r="AQ626" s="104"/>
      <c r="AR626" s="32"/>
      <c r="AS626" s="32"/>
      <c r="AT626" s="28"/>
      <c r="AU626" s="104"/>
      <c r="AV626" s="104"/>
      <c r="AW626" s="104"/>
      <c r="AX626" s="104"/>
      <c r="AY626" s="32"/>
      <c r="AZ626" s="104"/>
      <c r="BA626" s="104"/>
      <c r="BB626" s="108"/>
      <c r="BC626" s="108"/>
      <c r="BD626" s="108"/>
      <c r="BE626" s="104"/>
      <c r="BF626" s="104"/>
      <c r="BG626" s="28"/>
      <c r="BH626" s="28"/>
      <c r="BI626" s="28"/>
      <c r="BJ626" s="28"/>
      <c r="BK626" s="28"/>
      <c r="BL626" s="28"/>
      <c r="BM626" s="28"/>
      <c r="BN626" s="28"/>
      <c r="BO626" s="28"/>
      <c r="BP626" s="28"/>
      <c r="BQ626" s="28"/>
      <c r="BR626" s="28"/>
      <c r="BS626" s="28"/>
      <c r="BT626" s="28"/>
      <c r="BU626" s="28"/>
      <c r="BV626" s="28"/>
      <c r="BW626" s="28"/>
      <c r="BX626" s="28"/>
      <c r="BY626" s="28"/>
      <c r="BZ626" s="28"/>
      <c r="CA626" s="28"/>
      <c r="CB626" s="28"/>
      <c r="CC626" s="28"/>
      <c r="CD626" s="28"/>
      <c r="CE626" s="28"/>
      <c r="CF626" s="28"/>
      <c r="CG626" s="28"/>
      <c r="CH626" s="28"/>
      <c r="CI626" s="28"/>
      <c r="CJ626" s="28"/>
      <c r="CK626" s="28"/>
      <c r="CL626" s="28"/>
      <c r="CM626" s="28"/>
      <c r="CN626" s="28"/>
      <c r="CO626" s="28"/>
      <c r="CP626" s="28"/>
      <c r="CQ626" s="28"/>
      <c r="CR626" s="28"/>
      <c r="CS626" s="28"/>
      <c r="CT626" s="28"/>
      <c r="CU626" s="28"/>
      <c r="CV626" s="28"/>
      <c r="CW626" s="28"/>
      <c r="CX626" s="28"/>
      <c r="CY626" s="28"/>
      <c r="CZ626" s="28"/>
      <c r="DA626" s="28"/>
      <c r="DB626" s="28"/>
      <c r="DC626" s="28"/>
      <c r="DD626" s="28"/>
      <c r="DE626" s="28"/>
      <c r="DF626" s="28"/>
      <c r="DG626" s="28"/>
      <c r="DH626" s="28"/>
      <c r="DI626" s="28"/>
      <c r="DJ626" s="28"/>
      <c r="DK626" s="28"/>
      <c r="DL626" s="28"/>
      <c r="DM626" s="28"/>
      <c r="DN626" s="28"/>
      <c r="DO626" s="28"/>
      <c r="DP626" s="28"/>
      <c r="DQ626" s="28"/>
      <c r="DR626" s="28"/>
      <c r="DS626" s="28"/>
      <c r="DT626" s="28"/>
      <c r="DU626" s="28"/>
      <c r="DV626" s="28"/>
      <c r="DW626" s="28"/>
      <c r="DX626" s="28"/>
      <c r="DY626" s="28"/>
      <c r="DZ626" s="28"/>
      <c r="EA626" s="28"/>
      <c r="EB626" s="28"/>
      <c r="EC626" s="28"/>
      <c r="ED626" s="28"/>
      <c r="EE626" s="28"/>
      <c r="EF626" s="28"/>
      <c r="EG626" s="28"/>
      <c r="EH626" s="28"/>
      <c r="EI626" s="28"/>
      <c r="EJ626" s="28"/>
      <c r="EK626" s="28"/>
      <c r="EL626" s="28"/>
      <c r="EM626" s="28"/>
    </row>
    <row r="627" spans="1:143" s="44" customFormat="1">
      <c r="A627" s="136"/>
      <c r="B627" s="103"/>
      <c r="C627" s="103"/>
      <c r="D627" s="103"/>
      <c r="K627" s="48"/>
      <c r="L627" s="48"/>
      <c r="O627" s="45"/>
      <c r="P627" s="45"/>
      <c r="U627" s="41"/>
      <c r="V627" s="41"/>
      <c r="W627" s="54"/>
      <c r="X627" s="54"/>
      <c r="AH627" s="61"/>
      <c r="AL627" s="100"/>
      <c r="AM627" s="32"/>
      <c r="AN627" s="32"/>
      <c r="AO627" s="32"/>
      <c r="AP627" s="126"/>
      <c r="AQ627" s="104"/>
      <c r="AR627" s="32"/>
      <c r="AS627" s="32"/>
      <c r="AT627" s="28"/>
      <c r="AU627" s="104"/>
      <c r="AV627" s="104"/>
      <c r="AW627" s="104"/>
      <c r="AX627" s="104"/>
      <c r="AY627" s="32"/>
      <c r="AZ627" s="104"/>
      <c r="BA627" s="104"/>
      <c r="BB627" s="108"/>
      <c r="BC627" s="108"/>
      <c r="BD627" s="108"/>
      <c r="BE627" s="104"/>
      <c r="BF627" s="104"/>
      <c r="BG627" s="28"/>
      <c r="BH627" s="28"/>
      <c r="BI627" s="28"/>
      <c r="BJ627" s="28"/>
      <c r="BK627" s="28"/>
      <c r="BL627" s="28"/>
      <c r="BM627" s="28"/>
      <c r="BN627" s="28"/>
      <c r="BO627" s="28"/>
      <c r="BP627" s="28"/>
      <c r="BQ627" s="28"/>
      <c r="BR627" s="28"/>
      <c r="BS627" s="28"/>
      <c r="BT627" s="28"/>
      <c r="BU627" s="28"/>
      <c r="BV627" s="28"/>
      <c r="BW627" s="28"/>
      <c r="BX627" s="28"/>
      <c r="BY627" s="28"/>
      <c r="BZ627" s="28"/>
      <c r="CA627" s="28"/>
      <c r="CB627" s="28"/>
      <c r="CC627" s="28"/>
      <c r="CD627" s="28"/>
      <c r="CE627" s="28"/>
      <c r="CF627" s="28"/>
      <c r="CG627" s="28"/>
      <c r="CH627" s="28"/>
      <c r="CI627" s="28"/>
      <c r="CJ627" s="28"/>
      <c r="CK627" s="28"/>
      <c r="CL627" s="28"/>
      <c r="CM627" s="28"/>
      <c r="CN627" s="28"/>
      <c r="CO627" s="28"/>
      <c r="CP627" s="28"/>
      <c r="CQ627" s="28"/>
      <c r="CR627" s="28"/>
      <c r="CS627" s="28"/>
      <c r="CT627" s="28"/>
      <c r="CU627" s="28"/>
      <c r="CV627" s="28"/>
      <c r="CW627" s="28"/>
      <c r="CX627" s="28"/>
      <c r="CY627" s="28"/>
      <c r="CZ627" s="28"/>
      <c r="DA627" s="28"/>
      <c r="DB627" s="28"/>
      <c r="DC627" s="28"/>
      <c r="DD627" s="28"/>
      <c r="DE627" s="28"/>
      <c r="DF627" s="28"/>
      <c r="DG627" s="28"/>
      <c r="DH627" s="28"/>
      <c r="DI627" s="28"/>
      <c r="DJ627" s="28"/>
      <c r="DK627" s="28"/>
      <c r="DL627" s="28"/>
      <c r="DM627" s="28"/>
      <c r="DN627" s="28"/>
      <c r="DO627" s="28"/>
      <c r="DP627" s="28"/>
      <c r="DQ627" s="28"/>
      <c r="DR627" s="28"/>
      <c r="DS627" s="28"/>
      <c r="DT627" s="28"/>
      <c r="DU627" s="28"/>
      <c r="DV627" s="28"/>
      <c r="DW627" s="28"/>
      <c r="DX627" s="28"/>
      <c r="DY627" s="28"/>
      <c r="DZ627" s="28"/>
      <c r="EA627" s="28"/>
      <c r="EB627" s="28"/>
      <c r="EC627" s="28"/>
      <c r="ED627" s="28"/>
      <c r="EE627" s="28"/>
      <c r="EF627" s="28"/>
      <c r="EG627" s="28"/>
      <c r="EH627" s="28"/>
      <c r="EI627" s="28"/>
      <c r="EJ627" s="28"/>
      <c r="EK627" s="28"/>
      <c r="EL627" s="28"/>
      <c r="EM627" s="28"/>
    </row>
    <row r="628" spans="1:143" s="44" customFormat="1">
      <c r="A628" s="136"/>
      <c r="B628" s="103"/>
      <c r="C628" s="103"/>
      <c r="D628" s="103"/>
      <c r="K628" s="48"/>
      <c r="L628" s="48"/>
      <c r="O628" s="45"/>
      <c r="P628" s="45"/>
      <c r="U628" s="41"/>
      <c r="V628" s="41"/>
      <c r="W628" s="54"/>
      <c r="X628" s="54"/>
      <c r="AH628" s="61"/>
      <c r="AL628" s="100"/>
      <c r="AM628" s="32"/>
      <c r="AN628" s="32"/>
      <c r="AO628" s="32"/>
      <c r="AP628" s="126"/>
      <c r="AQ628" s="104"/>
      <c r="AR628" s="32"/>
      <c r="AS628" s="32"/>
      <c r="AT628" s="28"/>
      <c r="AU628" s="104"/>
      <c r="AV628" s="104"/>
      <c r="AW628" s="104"/>
      <c r="AX628" s="104"/>
      <c r="AY628" s="32"/>
      <c r="AZ628" s="104"/>
      <c r="BA628" s="104"/>
      <c r="BB628" s="108"/>
      <c r="BC628" s="108"/>
      <c r="BD628" s="108"/>
      <c r="BE628" s="104"/>
      <c r="BF628" s="104"/>
      <c r="BG628" s="28"/>
      <c r="BH628" s="28"/>
      <c r="BI628" s="28"/>
      <c r="BJ628" s="28"/>
      <c r="BK628" s="28"/>
      <c r="BL628" s="28"/>
      <c r="BM628" s="28"/>
      <c r="BN628" s="28"/>
      <c r="BO628" s="28"/>
      <c r="BP628" s="28"/>
      <c r="BQ628" s="28"/>
      <c r="BR628" s="28"/>
      <c r="BS628" s="28"/>
      <c r="BT628" s="28"/>
      <c r="BU628" s="28"/>
      <c r="BV628" s="28"/>
      <c r="BW628" s="28"/>
      <c r="BX628" s="28"/>
      <c r="BY628" s="28"/>
      <c r="BZ628" s="28"/>
      <c r="CA628" s="28"/>
      <c r="CB628" s="28"/>
      <c r="CC628" s="28"/>
      <c r="CD628" s="28"/>
      <c r="CE628" s="28"/>
      <c r="CF628" s="28"/>
      <c r="CG628" s="28"/>
      <c r="CH628" s="28"/>
      <c r="CI628" s="28"/>
      <c r="CJ628" s="28"/>
      <c r="CK628" s="28"/>
      <c r="CL628" s="28"/>
      <c r="CM628" s="28"/>
      <c r="CN628" s="28"/>
      <c r="CO628" s="28"/>
      <c r="CP628" s="28"/>
      <c r="CQ628" s="28"/>
      <c r="CR628" s="28"/>
      <c r="CS628" s="28"/>
      <c r="CT628" s="28"/>
      <c r="CU628" s="28"/>
      <c r="CV628" s="28"/>
      <c r="CW628" s="28"/>
      <c r="CX628" s="28"/>
      <c r="CY628" s="28"/>
      <c r="CZ628" s="28"/>
      <c r="DA628" s="28"/>
      <c r="DB628" s="28"/>
      <c r="DC628" s="28"/>
      <c r="DD628" s="28"/>
      <c r="DE628" s="28"/>
      <c r="DF628" s="28"/>
      <c r="DG628" s="28"/>
      <c r="DH628" s="28"/>
      <c r="DI628" s="28"/>
      <c r="DJ628" s="28"/>
      <c r="DK628" s="28"/>
      <c r="DL628" s="28"/>
      <c r="DM628" s="28"/>
      <c r="DN628" s="28"/>
      <c r="DO628" s="28"/>
      <c r="DP628" s="28"/>
      <c r="DQ628" s="28"/>
      <c r="DR628" s="28"/>
      <c r="DS628" s="28"/>
      <c r="DT628" s="28"/>
      <c r="DU628" s="28"/>
      <c r="DV628" s="28"/>
      <c r="DW628" s="28"/>
      <c r="DX628" s="28"/>
      <c r="DY628" s="28"/>
      <c r="DZ628" s="28"/>
      <c r="EA628" s="28"/>
      <c r="EB628" s="28"/>
      <c r="EC628" s="28"/>
      <c r="ED628" s="28"/>
      <c r="EE628" s="28"/>
      <c r="EF628" s="28"/>
      <c r="EG628" s="28"/>
      <c r="EH628" s="28"/>
      <c r="EI628" s="28"/>
      <c r="EJ628" s="28"/>
      <c r="EK628" s="28"/>
      <c r="EL628" s="28"/>
      <c r="EM628" s="28"/>
    </row>
    <row r="629" spans="1:143" s="44" customFormat="1">
      <c r="A629" s="136"/>
      <c r="B629" s="103"/>
      <c r="C629" s="103"/>
      <c r="D629" s="103"/>
      <c r="K629" s="48"/>
      <c r="L629" s="48"/>
      <c r="O629" s="45"/>
      <c r="P629" s="45"/>
      <c r="U629" s="41"/>
      <c r="V629" s="41"/>
      <c r="W629" s="54"/>
      <c r="X629" s="54"/>
      <c r="AH629" s="61"/>
      <c r="AL629" s="100"/>
      <c r="AM629" s="32"/>
      <c r="AN629" s="32"/>
      <c r="AO629" s="32"/>
      <c r="AP629" s="126"/>
      <c r="AQ629" s="104"/>
      <c r="AR629" s="32"/>
      <c r="AS629" s="32"/>
      <c r="AT629" s="28"/>
      <c r="AU629" s="104"/>
      <c r="AV629" s="104"/>
      <c r="AW629" s="104"/>
      <c r="AX629" s="104"/>
      <c r="AY629" s="32"/>
      <c r="AZ629" s="104"/>
      <c r="BA629" s="104"/>
      <c r="BB629" s="108"/>
      <c r="BC629" s="108"/>
      <c r="BD629" s="108"/>
      <c r="BE629" s="104"/>
      <c r="BF629" s="104"/>
      <c r="BG629" s="28"/>
      <c r="BH629" s="28"/>
      <c r="BI629" s="28"/>
      <c r="BJ629" s="28"/>
      <c r="BK629" s="28"/>
      <c r="BL629" s="28"/>
      <c r="BM629" s="28"/>
      <c r="BN629" s="28"/>
      <c r="BO629" s="28"/>
      <c r="BP629" s="28"/>
      <c r="BQ629" s="28"/>
      <c r="BR629" s="28"/>
      <c r="BS629" s="28"/>
      <c r="BT629" s="28"/>
      <c r="BU629" s="28"/>
      <c r="BV629" s="28"/>
      <c r="BW629" s="28"/>
      <c r="BX629" s="28"/>
      <c r="BY629" s="28"/>
      <c r="BZ629" s="28"/>
      <c r="CA629" s="28"/>
      <c r="CB629" s="28"/>
      <c r="CC629" s="28"/>
      <c r="CD629" s="28"/>
      <c r="CE629" s="28"/>
      <c r="CF629" s="28"/>
      <c r="CG629" s="28"/>
      <c r="CH629" s="28"/>
      <c r="CI629" s="28"/>
      <c r="CJ629" s="28"/>
      <c r="CK629" s="28"/>
      <c r="CL629" s="28"/>
      <c r="CM629" s="28"/>
      <c r="CN629" s="28"/>
      <c r="CO629" s="28"/>
      <c r="CP629" s="28"/>
      <c r="CQ629" s="28"/>
      <c r="CR629" s="28"/>
      <c r="CS629" s="28"/>
      <c r="CT629" s="28"/>
      <c r="CU629" s="28"/>
      <c r="CV629" s="28"/>
      <c r="CW629" s="28"/>
      <c r="CX629" s="28"/>
      <c r="CY629" s="28"/>
      <c r="CZ629" s="28"/>
      <c r="DA629" s="28"/>
      <c r="DB629" s="28"/>
      <c r="DC629" s="28"/>
      <c r="DD629" s="28"/>
      <c r="DE629" s="28"/>
      <c r="DF629" s="28"/>
      <c r="DG629" s="28"/>
      <c r="DH629" s="28"/>
      <c r="DI629" s="28"/>
      <c r="DJ629" s="28"/>
      <c r="DK629" s="28"/>
      <c r="DL629" s="28"/>
      <c r="DM629" s="28"/>
      <c r="DN629" s="28"/>
      <c r="DO629" s="28"/>
      <c r="DP629" s="28"/>
      <c r="DQ629" s="28"/>
      <c r="DR629" s="28"/>
      <c r="DS629" s="28"/>
      <c r="DT629" s="28"/>
      <c r="DU629" s="28"/>
      <c r="DV629" s="28"/>
      <c r="DW629" s="28"/>
      <c r="DX629" s="28"/>
      <c r="DY629" s="28"/>
      <c r="DZ629" s="28"/>
      <c r="EA629" s="28"/>
      <c r="EB629" s="28"/>
      <c r="EC629" s="28"/>
      <c r="ED629" s="28"/>
      <c r="EE629" s="28"/>
      <c r="EF629" s="28"/>
      <c r="EG629" s="28"/>
      <c r="EH629" s="28"/>
      <c r="EI629" s="28"/>
      <c r="EJ629" s="28"/>
      <c r="EK629" s="28"/>
      <c r="EL629" s="28"/>
      <c r="EM629" s="28"/>
    </row>
    <row r="630" spans="1:143" s="44" customFormat="1">
      <c r="A630" s="136"/>
      <c r="B630" s="103"/>
      <c r="C630" s="103"/>
      <c r="D630" s="103"/>
      <c r="K630" s="48"/>
      <c r="L630" s="48"/>
      <c r="O630" s="45"/>
      <c r="P630" s="45"/>
      <c r="U630" s="41"/>
      <c r="V630" s="41"/>
      <c r="W630" s="54"/>
      <c r="X630" s="54"/>
      <c r="AH630" s="61"/>
      <c r="AL630" s="100"/>
      <c r="AM630" s="32"/>
      <c r="AN630" s="32"/>
      <c r="AO630" s="32"/>
      <c r="AP630" s="126"/>
      <c r="AQ630" s="104"/>
      <c r="AR630" s="32"/>
      <c r="AS630" s="32"/>
      <c r="AT630" s="28"/>
      <c r="AU630" s="104"/>
      <c r="AV630" s="104"/>
      <c r="AW630" s="104"/>
      <c r="AX630" s="104"/>
      <c r="AY630" s="32"/>
      <c r="AZ630" s="104"/>
      <c r="BA630" s="104"/>
      <c r="BB630" s="108"/>
      <c r="BC630" s="108"/>
      <c r="BD630" s="108"/>
      <c r="BE630" s="104"/>
      <c r="BF630" s="104"/>
      <c r="BG630" s="28"/>
      <c r="BH630" s="28"/>
      <c r="BI630" s="28"/>
      <c r="BJ630" s="28"/>
      <c r="BK630" s="28"/>
      <c r="BL630" s="28"/>
      <c r="BM630" s="28"/>
      <c r="BN630" s="28"/>
      <c r="BO630" s="28"/>
      <c r="BP630" s="28"/>
      <c r="BQ630" s="28"/>
      <c r="BR630" s="28"/>
      <c r="BS630" s="28"/>
      <c r="BT630" s="28"/>
      <c r="BU630" s="28"/>
      <c r="BV630" s="28"/>
      <c r="BW630" s="28"/>
      <c r="BX630" s="28"/>
      <c r="BY630" s="28"/>
      <c r="BZ630" s="28"/>
      <c r="CA630" s="28"/>
      <c r="CB630" s="28"/>
      <c r="CC630" s="28"/>
      <c r="CD630" s="28"/>
      <c r="CE630" s="28"/>
      <c r="CF630" s="28"/>
      <c r="CG630" s="28"/>
      <c r="CH630" s="28"/>
      <c r="CI630" s="28"/>
      <c r="CJ630" s="28"/>
      <c r="CK630" s="28"/>
      <c r="CL630" s="28"/>
      <c r="CM630" s="28"/>
      <c r="CN630" s="28"/>
      <c r="CO630" s="28"/>
      <c r="CP630" s="28"/>
      <c r="CQ630" s="28"/>
      <c r="CR630" s="28"/>
      <c r="CS630" s="28"/>
      <c r="CT630" s="28"/>
      <c r="CU630" s="28"/>
      <c r="CV630" s="28"/>
      <c r="CW630" s="28"/>
      <c r="CX630" s="28"/>
      <c r="CY630" s="28"/>
      <c r="CZ630" s="28"/>
      <c r="DA630" s="28"/>
      <c r="DB630" s="28"/>
      <c r="DC630" s="28"/>
      <c r="DD630" s="28"/>
      <c r="DE630" s="28"/>
      <c r="DF630" s="28"/>
      <c r="DG630" s="28"/>
      <c r="DH630" s="28"/>
      <c r="DI630" s="28"/>
      <c r="DJ630" s="28"/>
      <c r="DK630" s="28"/>
      <c r="DL630" s="28"/>
      <c r="DM630" s="28"/>
      <c r="DN630" s="28"/>
      <c r="DO630" s="28"/>
      <c r="DP630" s="28"/>
      <c r="DQ630" s="28"/>
      <c r="DR630" s="28"/>
      <c r="DS630" s="28"/>
      <c r="DT630" s="28"/>
      <c r="DU630" s="28"/>
      <c r="DV630" s="28"/>
      <c r="DW630" s="28"/>
      <c r="DX630" s="28"/>
      <c r="DY630" s="28"/>
      <c r="DZ630" s="28"/>
      <c r="EA630" s="28"/>
      <c r="EB630" s="28"/>
      <c r="EC630" s="28"/>
      <c r="ED630" s="28"/>
      <c r="EE630" s="28"/>
      <c r="EF630" s="28"/>
      <c r="EG630" s="28"/>
      <c r="EH630" s="28"/>
      <c r="EI630" s="28"/>
      <c r="EJ630" s="28"/>
      <c r="EK630" s="28"/>
      <c r="EL630" s="28"/>
      <c r="EM630" s="28"/>
    </row>
    <row r="631" spans="1:143" s="44" customFormat="1">
      <c r="A631" s="136"/>
      <c r="B631" s="103"/>
      <c r="C631" s="103"/>
      <c r="D631" s="103"/>
      <c r="K631" s="48"/>
      <c r="L631" s="48"/>
      <c r="O631" s="45"/>
      <c r="P631" s="45"/>
      <c r="U631" s="41"/>
      <c r="V631" s="41"/>
      <c r="W631" s="54"/>
      <c r="X631" s="54"/>
      <c r="AH631" s="61"/>
      <c r="AL631" s="100"/>
      <c r="AM631" s="32"/>
      <c r="AN631" s="32"/>
      <c r="AO631" s="32"/>
      <c r="AP631" s="126"/>
      <c r="AQ631" s="104"/>
      <c r="AR631" s="32"/>
      <c r="AS631" s="32"/>
      <c r="AT631" s="28"/>
      <c r="AU631" s="104"/>
      <c r="AV631" s="104"/>
      <c r="AW631" s="104"/>
      <c r="AX631" s="104"/>
      <c r="AY631" s="32"/>
      <c r="AZ631" s="104"/>
      <c r="BA631" s="104"/>
      <c r="BB631" s="108"/>
      <c r="BC631" s="108"/>
      <c r="BD631" s="108"/>
      <c r="BE631" s="104"/>
      <c r="BF631" s="104"/>
      <c r="BG631" s="28"/>
      <c r="BH631" s="28"/>
      <c r="BI631" s="28"/>
      <c r="BJ631" s="28"/>
      <c r="BK631" s="28"/>
      <c r="BL631" s="28"/>
      <c r="BM631" s="28"/>
      <c r="BN631" s="28"/>
      <c r="BO631" s="28"/>
      <c r="BP631" s="28"/>
      <c r="BQ631" s="28"/>
      <c r="BR631" s="28"/>
      <c r="BS631" s="28"/>
      <c r="BT631" s="28"/>
      <c r="BU631" s="28"/>
      <c r="BV631" s="28"/>
      <c r="BW631" s="28"/>
      <c r="BX631" s="28"/>
      <c r="BY631" s="28"/>
      <c r="BZ631" s="28"/>
      <c r="CA631" s="28"/>
      <c r="CB631" s="28"/>
      <c r="CC631" s="28"/>
      <c r="CD631" s="28"/>
      <c r="CE631" s="28"/>
      <c r="CF631" s="28"/>
      <c r="CG631" s="28"/>
      <c r="CH631" s="28"/>
      <c r="CI631" s="28"/>
      <c r="CJ631" s="28"/>
      <c r="CK631" s="28"/>
      <c r="CL631" s="28"/>
      <c r="CM631" s="28"/>
      <c r="CN631" s="28"/>
      <c r="CO631" s="28"/>
      <c r="CP631" s="28"/>
      <c r="CQ631" s="28"/>
      <c r="CR631" s="28"/>
      <c r="CS631" s="28"/>
      <c r="CT631" s="28"/>
      <c r="CU631" s="28"/>
      <c r="CV631" s="28"/>
      <c r="CW631" s="28"/>
      <c r="CX631" s="28"/>
      <c r="CY631" s="28"/>
      <c r="CZ631" s="28"/>
      <c r="DA631" s="28"/>
      <c r="DB631" s="28"/>
      <c r="DC631" s="28"/>
      <c r="DD631" s="28"/>
      <c r="DE631" s="28"/>
      <c r="DF631" s="28"/>
      <c r="DG631" s="28"/>
      <c r="DH631" s="28"/>
      <c r="DI631" s="28"/>
      <c r="DJ631" s="28"/>
      <c r="DK631" s="28"/>
      <c r="DL631" s="28"/>
      <c r="DM631" s="28"/>
      <c r="DN631" s="28"/>
      <c r="DO631" s="28"/>
      <c r="DP631" s="28"/>
      <c r="DQ631" s="28"/>
      <c r="DR631" s="28"/>
      <c r="DS631" s="28"/>
      <c r="DT631" s="28"/>
      <c r="DU631" s="28"/>
      <c r="DV631" s="28"/>
      <c r="DW631" s="28"/>
      <c r="DX631" s="28"/>
      <c r="DY631" s="28"/>
      <c r="DZ631" s="28"/>
      <c r="EA631" s="28"/>
      <c r="EB631" s="28"/>
      <c r="EC631" s="28"/>
      <c r="ED631" s="28"/>
      <c r="EE631" s="28"/>
      <c r="EF631" s="28"/>
      <c r="EG631" s="28"/>
      <c r="EH631" s="28"/>
      <c r="EI631" s="28"/>
      <c r="EJ631" s="28"/>
      <c r="EK631" s="28"/>
      <c r="EL631" s="28"/>
      <c r="EM631" s="28"/>
    </row>
    <row r="632" spans="1:143" s="44" customFormat="1">
      <c r="A632" s="136"/>
      <c r="B632" s="103"/>
      <c r="C632" s="103"/>
      <c r="D632" s="103"/>
      <c r="K632" s="48"/>
      <c r="L632" s="48"/>
      <c r="O632" s="45"/>
      <c r="P632" s="45"/>
      <c r="U632" s="41"/>
      <c r="V632" s="41"/>
      <c r="W632" s="54"/>
      <c r="X632" s="54"/>
      <c r="AH632" s="61"/>
      <c r="AL632" s="100"/>
      <c r="AM632" s="32"/>
      <c r="AN632" s="32"/>
      <c r="AO632" s="32"/>
      <c r="AP632" s="126"/>
      <c r="AQ632" s="104"/>
      <c r="AR632" s="32"/>
      <c r="AS632" s="32"/>
      <c r="AT632" s="28"/>
      <c r="AU632" s="104"/>
      <c r="AV632" s="104"/>
      <c r="AW632" s="104"/>
      <c r="AX632" s="104"/>
      <c r="AY632" s="32"/>
      <c r="AZ632" s="104"/>
      <c r="BA632" s="104"/>
      <c r="BB632" s="108"/>
      <c r="BC632" s="108"/>
      <c r="BD632" s="108"/>
      <c r="BE632" s="104"/>
      <c r="BF632" s="104"/>
      <c r="BG632" s="28"/>
      <c r="BH632" s="28"/>
      <c r="BI632" s="28"/>
      <c r="BJ632" s="28"/>
      <c r="BK632" s="28"/>
      <c r="BL632" s="28"/>
      <c r="BM632" s="28"/>
      <c r="BN632" s="28"/>
      <c r="BO632" s="28"/>
      <c r="BP632" s="28"/>
      <c r="BQ632" s="28"/>
      <c r="BR632" s="28"/>
      <c r="BS632" s="28"/>
      <c r="BT632" s="28"/>
      <c r="BU632" s="28"/>
      <c r="BV632" s="28"/>
      <c r="BW632" s="28"/>
      <c r="BX632" s="28"/>
      <c r="BY632" s="28"/>
      <c r="BZ632" s="28"/>
      <c r="CA632" s="28"/>
      <c r="CB632" s="28"/>
      <c r="CC632" s="28"/>
      <c r="CD632" s="28"/>
      <c r="CE632" s="28"/>
      <c r="CF632" s="28"/>
      <c r="CG632" s="28"/>
      <c r="CH632" s="28"/>
      <c r="CI632" s="28"/>
      <c r="CJ632" s="28"/>
      <c r="CK632" s="28"/>
      <c r="CL632" s="28"/>
      <c r="CM632" s="28"/>
      <c r="CN632" s="28"/>
      <c r="CO632" s="28"/>
      <c r="CP632" s="28"/>
      <c r="CQ632" s="28"/>
      <c r="CR632" s="28"/>
      <c r="CS632" s="28"/>
      <c r="CT632" s="28"/>
      <c r="CU632" s="28"/>
      <c r="CV632" s="28"/>
      <c r="CW632" s="28"/>
      <c r="CX632" s="28"/>
      <c r="CY632" s="28"/>
      <c r="CZ632" s="28"/>
      <c r="DA632" s="28"/>
      <c r="DB632" s="28"/>
      <c r="DC632" s="28"/>
      <c r="DD632" s="28"/>
      <c r="DE632" s="28"/>
      <c r="DF632" s="28"/>
      <c r="DG632" s="28"/>
      <c r="DH632" s="28"/>
      <c r="DI632" s="28"/>
      <c r="DJ632" s="28"/>
      <c r="DK632" s="28"/>
      <c r="DL632" s="28"/>
      <c r="DM632" s="28"/>
      <c r="DN632" s="28"/>
      <c r="DO632" s="28"/>
      <c r="DP632" s="28"/>
      <c r="DQ632" s="28"/>
      <c r="DR632" s="28"/>
      <c r="DS632" s="28"/>
      <c r="DT632" s="28"/>
      <c r="DU632" s="28"/>
      <c r="DV632" s="28"/>
      <c r="DW632" s="28"/>
      <c r="DX632" s="28"/>
      <c r="DY632" s="28"/>
      <c r="DZ632" s="28"/>
      <c r="EA632" s="28"/>
      <c r="EB632" s="28"/>
      <c r="EC632" s="28"/>
      <c r="ED632" s="28"/>
      <c r="EE632" s="28"/>
      <c r="EF632" s="28"/>
      <c r="EG632" s="28"/>
      <c r="EH632" s="28"/>
      <c r="EI632" s="28"/>
      <c r="EJ632" s="28"/>
      <c r="EK632" s="28"/>
      <c r="EL632" s="28"/>
      <c r="EM632" s="28"/>
    </row>
    <row r="633" spans="1:143" s="44" customFormat="1">
      <c r="A633" s="136"/>
      <c r="B633" s="103"/>
      <c r="C633" s="103"/>
      <c r="D633" s="103"/>
      <c r="K633" s="48"/>
      <c r="L633" s="48"/>
      <c r="O633" s="45"/>
      <c r="P633" s="45"/>
      <c r="U633" s="41"/>
      <c r="V633" s="41"/>
      <c r="W633" s="54"/>
      <c r="X633" s="54"/>
      <c r="AH633" s="61"/>
      <c r="AL633" s="100"/>
      <c r="AM633" s="32"/>
      <c r="AN633" s="32"/>
      <c r="AO633" s="32"/>
      <c r="AP633" s="126"/>
      <c r="AQ633" s="104"/>
      <c r="AR633" s="32"/>
      <c r="AS633" s="32"/>
      <c r="AT633" s="28"/>
      <c r="AU633" s="104"/>
      <c r="AV633" s="104"/>
      <c r="AW633" s="104"/>
      <c r="AX633" s="104"/>
      <c r="AY633" s="32"/>
      <c r="AZ633" s="104"/>
      <c r="BA633" s="104"/>
      <c r="BB633" s="108"/>
      <c r="BC633" s="108"/>
      <c r="BD633" s="108"/>
      <c r="BE633" s="104"/>
      <c r="BF633" s="104"/>
      <c r="BG633" s="28"/>
      <c r="BH633" s="28"/>
      <c r="BI633" s="28"/>
      <c r="BJ633" s="28"/>
      <c r="BK633" s="28"/>
      <c r="BL633" s="28"/>
      <c r="BM633" s="28"/>
      <c r="BN633" s="28"/>
      <c r="BO633" s="28"/>
      <c r="BP633" s="28"/>
      <c r="BQ633" s="28"/>
      <c r="BR633" s="28"/>
      <c r="BS633" s="28"/>
      <c r="BT633" s="28"/>
      <c r="BU633" s="28"/>
      <c r="BV633" s="28"/>
      <c r="BW633" s="28"/>
      <c r="BX633" s="28"/>
      <c r="BY633" s="28"/>
      <c r="BZ633" s="28"/>
      <c r="CA633" s="28"/>
      <c r="CB633" s="28"/>
      <c r="CC633" s="28"/>
      <c r="CD633" s="28"/>
      <c r="CE633" s="28"/>
      <c r="CF633" s="28"/>
      <c r="CG633" s="28"/>
      <c r="CH633" s="28"/>
      <c r="CI633" s="28"/>
      <c r="CJ633" s="28"/>
      <c r="CK633" s="28"/>
      <c r="CL633" s="28"/>
      <c r="CM633" s="28"/>
      <c r="CN633" s="28"/>
      <c r="CO633" s="28"/>
      <c r="CP633" s="28"/>
      <c r="CQ633" s="28"/>
      <c r="CR633" s="28"/>
      <c r="CS633" s="28"/>
      <c r="CT633" s="28"/>
      <c r="CU633" s="28"/>
      <c r="CV633" s="28"/>
      <c r="CW633" s="28"/>
      <c r="CX633" s="28"/>
      <c r="CY633" s="28"/>
      <c r="CZ633" s="28"/>
      <c r="DA633" s="28"/>
      <c r="DB633" s="28"/>
      <c r="DC633" s="28"/>
      <c r="DD633" s="28"/>
      <c r="DE633" s="28"/>
      <c r="DF633" s="28"/>
      <c r="DG633" s="28"/>
      <c r="DH633" s="28"/>
      <c r="DI633" s="28"/>
      <c r="DJ633" s="28"/>
      <c r="DK633" s="28"/>
      <c r="DL633" s="28"/>
      <c r="DM633" s="28"/>
      <c r="DN633" s="28"/>
      <c r="DO633" s="28"/>
      <c r="DP633" s="28"/>
      <c r="DQ633" s="28"/>
      <c r="DR633" s="28"/>
      <c r="DS633" s="28"/>
      <c r="DT633" s="28"/>
      <c r="DU633" s="28"/>
      <c r="DV633" s="28"/>
      <c r="DW633" s="28"/>
      <c r="DX633" s="28"/>
      <c r="DY633" s="28"/>
      <c r="DZ633" s="28"/>
      <c r="EA633" s="28"/>
      <c r="EB633" s="28"/>
      <c r="EC633" s="28"/>
      <c r="ED633" s="28"/>
      <c r="EE633" s="28"/>
      <c r="EF633" s="28"/>
      <c r="EG633" s="28"/>
      <c r="EH633" s="28"/>
      <c r="EI633" s="28"/>
      <c r="EJ633" s="28"/>
      <c r="EK633" s="28"/>
      <c r="EL633" s="28"/>
      <c r="EM633" s="28"/>
    </row>
    <row r="634" spans="1:143" s="44" customFormat="1">
      <c r="A634" s="136"/>
      <c r="B634" s="103"/>
      <c r="C634" s="103"/>
      <c r="D634" s="103"/>
      <c r="K634" s="48"/>
      <c r="L634" s="48"/>
      <c r="O634" s="45"/>
      <c r="P634" s="45"/>
      <c r="U634" s="41"/>
      <c r="V634" s="41"/>
      <c r="W634" s="54"/>
      <c r="X634" s="54"/>
      <c r="AH634" s="61"/>
      <c r="AL634" s="100"/>
      <c r="AM634" s="32"/>
      <c r="AN634" s="32"/>
      <c r="AO634" s="32"/>
      <c r="AP634" s="126"/>
      <c r="AQ634" s="104"/>
      <c r="AR634" s="32"/>
      <c r="AS634" s="32"/>
      <c r="AT634" s="28"/>
      <c r="AU634" s="104"/>
      <c r="AV634" s="104"/>
      <c r="AW634" s="104"/>
      <c r="AX634" s="104"/>
      <c r="AY634" s="32"/>
      <c r="AZ634" s="104"/>
      <c r="BA634" s="104"/>
      <c r="BB634" s="108"/>
      <c r="BC634" s="108"/>
      <c r="BD634" s="108"/>
      <c r="BE634" s="104"/>
      <c r="BF634" s="104"/>
      <c r="BG634" s="28"/>
      <c r="BH634" s="28"/>
      <c r="BI634" s="28"/>
      <c r="BJ634" s="28"/>
      <c r="BK634" s="28"/>
      <c r="BL634" s="28"/>
      <c r="BM634" s="28"/>
      <c r="BN634" s="28"/>
      <c r="BO634" s="28"/>
      <c r="BP634" s="28"/>
      <c r="BQ634" s="28"/>
      <c r="BR634" s="28"/>
      <c r="BS634" s="28"/>
      <c r="BT634" s="28"/>
      <c r="BU634" s="28"/>
      <c r="BV634" s="28"/>
      <c r="BW634" s="28"/>
      <c r="BX634" s="28"/>
      <c r="BY634" s="28"/>
      <c r="BZ634" s="28"/>
      <c r="CA634" s="28"/>
      <c r="CB634" s="28"/>
      <c r="CC634" s="28"/>
      <c r="CD634" s="28"/>
      <c r="CE634" s="28"/>
      <c r="CF634" s="28"/>
      <c r="CG634" s="28"/>
      <c r="CH634" s="28"/>
      <c r="CI634" s="28"/>
      <c r="CJ634" s="28"/>
      <c r="CK634" s="28"/>
      <c r="CL634" s="28"/>
      <c r="CM634" s="28"/>
      <c r="CN634" s="28"/>
      <c r="CO634" s="28"/>
      <c r="CP634" s="28"/>
      <c r="CQ634" s="28"/>
      <c r="CR634" s="28"/>
      <c r="CS634" s="28"/>
      <c r="CT634" s="28"/>
      <c r="CU634" s="28"/>
      <c r="CV634" s="28"/>
      <c r="CW634" s="28"/>
      <c r="CX634" s="28"/>
      <c r="CY634" s="28"/>
      <c r="CZ634" s="28"/>
      <c r="DA634" s="28"/>
      <c r="DB634" s="28"/>
      <c r="DC634" s="28"/>
      <c r="DD634" s="28"/>
      <c r="DE634" s="28"/>
      <c r="DF634" s="28"/>
      <c r="DG634" s="28"/>
      <c r="DH634" s="28"/>
      <c r="DI634" s="28"/>
      <c r="DJ634" s="28"/>
      <c r="DK634" s="28"/>
      <c r="DL634" s="28"/>
      <c r="DM634" s="28"/>
      <c r="DN634" s="28"/>
      <c r="DO634" s="28"/>
      <c r="DP634" s="28"/>
      <c r="DQ634" s="28"/>
      <c r="DR634" s="28"/>
      <c r="DS634" s="28"/>
      <c r="DT634" s="28"/>
      <c r="DU634" s="28"/>
      <c r="DV634" s="28"/>
      <c r="DW634" s="28"/>
      <c r="DX634" s="28"/>
      <c r="DY634" s="28"/>
      <c r="DZ634" s="28"/>
      <c r="EA634" s="28"/>
      <c r="EB634" s="28"/>
      <c r="EC634" s="28"/>
      <c r="ED634" s="28"/>
      <c r="EE634" s="28"/>
      <c r="EF634" s="28"/>
      <c r="EG634" s="28"/>
      <c r="EH634" s="28"/>
      <c r="EI634" s="28"/>
      <c r="EJ634" s="28"/>
      <c r="EK634" s="28"/>
      <c r="EL634" s="28"/>
      <c r="EM634" s="28"/>
    </row>
    <row r="635" spans="1:143" s="44" customFormat="1">
      <c r="A635" s="136"/>
      <c r="B635" s="103"/>
      <c r="C635" s="103"/>
      <c r="D635" s="103"/>
      <c r="K635" s="48"/>
      <c r="L635" s="48"/>
      <c r="O635" s="45"/>
      <c r="P635" s="45"/>
      <c r="U635" s="41"/>
      <c r="V635" s="41"/>
      <c r="W635" s="54"/>
      <c r="X635" s="54"/>
      <c r="AH635" s="61"/>
      <c r="AL635" s="100"/>
      <c r="AM635" s="32"/>
      <c r="AN635" s="32"/>
      <c r="AO635" s="32"/>
      <c r="AP635" s="126"/>
      <c r="AQ635" s="104"/>
      <c r="AR635" s="32"/>
      <c r="AS635" s="32"/>
      <c r="AT635" s="28"/>
      <c r="AU635" s="104"/>
      <c r="AV635" s="104"/>
      <c r="AW635" s="104"/>
      <c r="AX635" s="104"/>
      <c r="AY635" s="32"/>
      <c r="AZ635" s="104"/>
      <c r="BA635" s="104"/>
      <c r="BB635" s="108"/>
      <c r="BC635" s="108"/>
      <c r="BD635" s="108"/>
      <c r="BE635" s="104"/>
      <c r="BF635" s="104"/>
      <c r="BG635" s="28"/>
      <c r="BH635" s="28"/>
      <c r="BI635" s="28"/>
      <c r="BJ635" s="28"/>
      <c r="BK635" s="28"/>
      <c r="BL635" s="28"/>
      <c r="BM635" s="28"/>
      <c r="BN635" s="28"/>
      <c r="BO635" s="28"/>
      <c r="BP635" s="28"/>
      <c r="BQ635" s="28"/>
      <c r="BR635" s="28"/>
      <c r="BS635" s="28"/>
      <c r="BT635" s="28"/>
      <c r="BU635" s="28"/>
      <c r="BV635" s="28"/>
      <c r="BW635" s="28"/>
      <c r="BX635" s="28"/>
      <c r="BY635" s="28"/>
      <c r="BZ635" s="28"/>
      <c r="CA635" s="28"/>
      <c r="CB635" s="28"/>
      <c r="CC635" s="28"/>
      <c r="CD635" s="28"/>
      <c r="CE635" s="28"/>
      <c r="CF635" s="28"/>
      <c r="CG635" s="28"/>
      <c r="CH635" s="28"/>
      <c r="CI635" s="28"/>
      <c r="CJ635" s="28"/>
      <c r="CK635" s="28"/>
      <c r="CL635" s="28"/>
      <c r="CM635" s="28"/>
      <c r="CN635" s="28"/>
      <c r="CO635" s="28"/>
      <c r="CP635" s="28"/>
      <c r="CQ635" s="28"/>
      <c r="CR635" s="28"/>
      <c r="CS635" s="28"/>
      <c r="CT635" s="28"/>
      <c r="CU635" s="28"/>
      <c r="CV635" s="28"/>
      <c r="CW635" s="28"/>
      <c r="CX635" s="28"/>
      <c r="CY635" s="28"/>
      <c r="CZ635" s="28"/>
      <c r="DA635" s="28"/>
      <c r="DB635" s="28"/>
      <c r="DC635" s="28"/>
      <c r="DD635" s="28"/>
      <c r="DE635" s="28"/>
      <c r="DF635" s="28"/>
      <c r="DG635" s="28"/>
      <c r="DH635" s="28"/>
      <c r="DI635" s="28"/>
      <c r="DJ635" s="28"/>
      <c r="DK635" s="28"/>
      <c r="DL635" s="28"/>
      <c r="DM635" s="28"/>
      <c r="DN635" s="28"/>
      <c r="DO635" s="28"/>
      <c r="DP635" s="28"/>
      <c r="DQ635" s="28"/>
      <c r="DR635" s="28"/>
      <c r="DS635" s="28"/>
      <c r="DT635" s="28"/>
      <c r="DU635" s="28"/>
      <c r="DV635" s="28"/>
      <c r="DW635" s="28"/>
      <c r="DX635" s="28"/>
      <c r="DY635" s="28"/>
      <c r="DZ635" s="28"/>
      <c r="EA635" s="28"/>
      <c r="EB635" s="28"/>
      <c r="EC635" s="28"/>
      <c r="ED635" s="28"/>
      <c r="EE635" s="28"/>
      <c r="EF635" s="28"/>
      <c r="EG635" s="28"/>
      <c r="EH635" s="28"/>
      <c r="EI635" s="28"/>
      <c r="EJ635" s="28"/>
      <c r="EK635" s="28"/>
      <c r="EL635" s="28"/>
      <c r="EM635" s="28"/>
    </row>
    <row r="636" spans="1:143" s="44" customFormat="1">
      <c r="A636" s="136"/>
      <c r="B636" s="103"/>
      <c r="C636" s="103"/>
      <c r="D636" s="103"/>
      <c r="K636" s="48"/>
      <c r="L636" s="48"/>
      <c r="O636" s="45"/>
      <c r="P636" s="45"/>
      <c r="U636" s="41"/>
      <c r="V636" s="41"/>
      <c r="W636" s="54"/>
      <c r="X636" s="54"/>
      <c r="AH636" s="61"/>
      <c r="AL636" s="100"/>
      <c r="AM636" s="32"/>
      <c r="AN636" s="32"/>
      <c r="AO636" s="32"/>
      <c r="AP636" s="126"/>
      <c r="AQ636" s="104"/>
      <c r="AR636" s="32"/>
      <c r="AS636" s="32"/>
      <c r="AT636" s="28"/>
      <c r="AU636" s="104"/>
      <c r="AV636" s="104"/>
      <c r="AW636" s="104"/>
      <c r="AX636" s="104"/>
      <c r="AY636" s="32"/>
      <c r="AZ636" s="104"/>
      <c r="BA636" s="104"/>
      <c r="BB636" s="108"/>
      <c r="BC636" s="108"/>
      <c r="BD636" s="108"/>
      <c r="BE636" s="104"/>
      <c r="BF636" s="104"/>
      <c r="BG636" s="28"/>
      <c r="BH636" s="28"/>
      <c r="BI636" s="28"/>
      <c r="BJ636" s="28"/>
      <c r="BK636" s="28"/>
      <c r="BL636" s="28"/>
      <c r="BM636" s="28"/>
      <c r="BN636" s="28"/>
      <c r="BO636" s="28"/>
      <c r="BP636" s="28"/>
      <c r="BQ636" s="28"/>
      <c r="BR636" s="28"/>
      <c r="BS636" s="28"/>
      <c r="BT636" s="28"/>
      <c r="BU636" s="28"/>
      <c r="BV636" s="28"/>
      <c r="BW636" s="28"/>
      <c r="BX636" s="28"/>
      <c r="BY636" s="28"/>
      <c r="BZ636" s="28"/>
      <c r="CA636" s="28"/>
      <c r="CB636" s="28"/>
      <c r="CC636" s="28"/>
      <c r="CD636" s="28"/>
      <c r="CE636" s="28"/>
      <c r="CF636" s="28"/>
      <c r="CG636" s="28"/>
      <c r="CH636" s="28"/>
      <c r="CI636" s="28"/>
      <c r="CJ636" s="28"/>
      <c r="CK636" s="28"/>
      <c r="CL636" s="28"/>
      <c r="CM636" s="28"/>
      <c r="CN636" s="28"/>
      <c r="CO636" s="28"/>
      <c r="CP636" s="28"/>
      <c r="CQ636" s="28"/>
      <c r="CR636" s="28"/>
      <c r="CS636" s="28"/>
      <c r="CT636" s="28"/>
      <c r="CU636" s="28"/>
      <c r="CV636" s="28"/>
      <c r="CW636" s="28"/>
      <c r="CX636" s="28"/>
      <c r="CY636" s="28"/>
      <c r="CZ636" s="28"/>
      <c r="DA636" s="28"/>
      <c r="DB636" s="28"/>
      <c r="DC636" s="28"/>
      <c r="DD636" s="28"/>
      <c r="DE636" s="28"/>
      <c r="DF636" s="28"/>
      <c r="DG636" s="28"/>
      <c r="DH636" s="28"/>
      <c r="DI636" s="28"/>
      <c r="DJ636" s="28"/>
      <c r="DK636" s="28"/>
      <c r="DL636" s="28"/>
      <c r="DM636" s="28"/>
      <c r="DN636" s="28"/>
      <c r="DO636" s="28"/>
      <c r="DP636" s="28"/>
      <c r="DQ636" s="28"/>
      <c r="DR636" s="28"/>
      <c r="DS636" s="28"/>
      <c r="DT636" s="28"/>
      <c r="DU636" s="28"/>
      <c r="DV636" s="28"/>
      <c r="DW636" s="28"/>
      <c r="DX636" s="28"/>
      <c r="DY636" s="28"/>
      <c r="DZ636" s="28"/>
      <c r="EA636" s="28"/>
      <c r="EB636" s="28"/>
      <c r="EC636" s="28"/>
      <c r="ED636" s="28"/>
      <c r="EE636" s="28"/>
      <c r="EF636" s="28"/>
      <c r="EG636" s="28"/>
      <c r="EH636" s="28"/>
      <c r="EI636" s="28"/>
      <c r="EJ636" s="28"/>
      <c r="EK636" s="28"/>
      <c r="EL636" s="28"/>
      <c r="EM636" s="28"/>
    </row>
    <row r="637" spans="1:143" s="44" customFormat="1">
      <c r="A637" s="136"/>
      <c r="B637" s="103"/>
      <c r="C637" s="103"/>
      <c r="D637" s="103"/>
      <c r="K637" s="48"/>
      <c r="L637" s="48"/>
      <c r="O637" s="45"/>
      <c r="P637" s="45"/>
      <c r="U637" s="41"/>
      <c r="V637" s="41"/>
      <c r="W637" s="54"/>
      <c r="X637" s="54"/>
      <c r="AH637" s="61"/>
      <c r="AL637" s="100"/>
      <c r="AM637" s="32"/>
      <c r="AN637" s="32"/>
      <c r="AO637" s="32"/>
      <c r="AP637" s="126"/>
      <c r="AQ637" s="104"/>
      <c r="AR637" s="32"/>
      <c r="AS637" s="32"/>
      <c r="AT637" s="28"/>
      <c r="AU637" s="104"/>
      <c r="AV637" s="104"/>
      <c r="AW637" s="104"/>
      <c r="AX637" s="104"/>
      <c r="AY637" s="32"/>
      <c r="AZ637" s="104"/>
      <c r="BA637" s="104"/>
      <c r="BB637" s="108"/>
      <c r="BC637" s="108"/>
      <c r="BD637" s="108"/>
      <c r="BE637" s="104"/>
      <c r="BF637" s="104"/>
      <c r="BG637" s="28"/>
      <c r="BH637" s="28"/>
      <c r="BI637" s="28"/>
      <c r="BJ637" s="28"/>
      <c r="BK637" s="28"/>
      <c r="BL637" s="28"/>
      <c r="BM637" s="28"/>
      <c r="BN637" s="28"/>
      <c r="BO637" s="28"/>
      <c r="BP637" s="28"/>
      <c r="BQ637" s="28"/>
      <c r="BR637" s="28"/>
      <c r="BS637" s="28"/>
      <c r="BT637" s="28"/>
      <c r="BU637" s="28"/>
      <c r="BV637" s="28"/>
      <c r="BW637" s="28"/>
      <c r="BX637" s="28"/>
      <c r="BY637" s="28"/>
      <c r="BZ637" s="28"/>
      <c r="CA637" s="28"/>
      <c r="CB637" s="28"/>
      <c r="CC637" s="28"/>
      <c r="CD637" s="28"/>
      <c r="CE637" s="28"/>
      <c r="CF637" s="28"/>
      <c r="CG637" s="28"/>
      <c r="CH637" s="28"/>
      <c r="CI637" s="28"/>
      <c r="CJ637" s="28"/>
      <c r="CK637" s="28"/>
      <c r="CL637" s="28"/>
      <c r="CM637" s="28"/>
      <c r="CN637" s="28"/>
      <c r="CO637" s="28"/>
      <c r="CP637" s="28"/>
      <c r="CQ637" s="28"/>
      <c r="CR637" s="28"/>
      <c r="CS637" s="28"/>
      <c r="CT637" s="28"/>
      <c r="CU637" s="28"/>
      <c r="CV637" s="28"/>
      <c r="CW637" s="28"/>
      <c r="CX637" s="28"/>
      <c r="CY637" s="28"/>
      <c r="CZ637" s="28"/>
      <c r="DA637" s="28"/>
      <c r="DB637" s="28"/>
      <c r="DC637" s="28"/>
      <c r="DD637" s="28"/>
      <c r="DE637" s="28"/>
      <c r="DF637" s="28"/>
      <c r="DG637" s="28"/>
      <c r="DH637" s="28"/>
      <c r="DI637" s="28"/>
      <c r="DJ637" s="28"/>
      <c r="DK637" s="28"/>
      <c r="DL637" s="28"/>
      <c r="DM637" s="28"/>
      <c r="DN637" s="28"/>
      <c r="DO637" s="28"/>
      <c r="DP637" s="28"/>
      <c r="DQ637" s="28"/>
      <c r="DR637" s="28"/>
      <c r="DS637" s="28"/>
      <c r="DT637" s="28"/>
      <c r="DU637" s="28"/>
      <c r="DV637" s="28"/>
      <c r="DW637" s="28"/>
      <c r="DX637" s="28"/>
      <c r="DY637" s="28"/>
      <c r="DZ637" s="28"/>
      <c r="EA637" s="28"/>
      <c r="EB637" s="28"/>
      <c r="EC637" s="28"/>
      <c r="ED637" s="28"/>
      <c r="EE637" s="28"/>
      <c r="EF637" s="28"/>
      <c r="EG637" s="28"/>
      <c r="EH637" s="28"/>
      <c r="EI637" s="28"/>
      <c r="EJ637" s="28"/>
      <c r="EK637" s="28"/>
      <c r="EL637" s="28"/>
      <c r="EM637" s="28"/>
    </row>
    <row r="638" spans="1:143" s="44" customFormat="1">
      <c r="A638" s="136"/>
      <c r="B638" s="103"/>
      <c r="C638" s="103"/>
      <c r="D638" s="103"/>
      <c r="K638" s="48"/>
      <c r="L638" s="48"/>
      <c r="O638" s="45"/>
      <c r="P638" s="45"/>
      <c r="U638" s="41"/>
      <c r="V638" s="41"/>
      <c r="W638" s="54"/>
      <c r="X638" s="54"/>
      <c r="AH638" s="61"/>
      <c r="AL638" s="100"/>
      <c r="AM638" s="32"/>
      <c r="AN638" s="32"/>
      <c r="AO638" s="32"/>
      <c r="AP638" s="126"/>
      <c r="AQ638" s="104"/>
      <c r="AR638" s="32"/>
      <c r="AS638" s="32"/>
      <c r="AT638" s="28"/>
      <c r="AU638" s="104"/>
      <c r="AV638" s="104"/>
      <c r="AW638" s="104"/>
      <c r="AX638" s="104"/>
      <c r="AY638" s="32"/>
      <c r="AZ638" s="104"/>
      <c r="BA638" s="104"/>
      <c r="BB638" s="108"/>
      <c r="BC638" s="108"/>
      <c r="BD638" s="108"/>
      <c r="BE638" s="104"/>
      <c r="BF638" s="104"/>
      <c r="BG638" s="28"/>
      <c r="BH638" s="28"/>
      <c r="BI638" s="28"/>
      <c r="BJ638" s="28"/>
      <c r="BK638" s="28"/>
      <c r="BL638" s="28"/>
      <c r="BM638" s="28"/>
      <c r="BN638" s="28"/>
      <c r="BO638" s="28"/>
      <c r="BP638" s="28"/>
      <c r="BQ638" s="28"/>
      <c r="BR638" s="28"/>
      <c r="BS638" s="28"/>
      <c r="BT638" s="28"/>
      <c r="BU638" s="28"/>
      <c r="BV638" s="28"/>
      <c r="BW638" s="28"/>
      <c r="BX638" s="28"/>
      <c r="BY638" s="28"/>
      <c r="BZ638" s="28"/>
      <c r="CA638" s="28"/>
      <c r="CB638" s="28"/>
      <c r="CC638" s="28"/>
      <c r="CD638" s="28"/>
      <c r="CE638" s="28"/>
      <c r="CF638" s="28"/>
      <c r="CG638" s="28"/>
      <c r="CH638" s="28"/>
      <c r="CI638" s="28"/>
      <c r="CJ638" s="28"/>
      <c r="CK638" s="28"/>
      <c r="CL638" s="28"/>
      <c r="CM638" s="28"/>
      <c r="CN638" s="28"/>
      <c r="CO638" s="28"/>
      <c r="CP638" s="28"/>
      <c r="CQ638" s="28"/>
      <c r="CR638" s="28"/>
      <c r="CS638" s="28"/>
      <c r="CT638" s="28"/>
      <c r="CU638" s="28"/>
      <c r="CV638" s="28"/>
      <c r="CW638" s="28"/>
      <c r="CX638" s="28"/>
      <c r="CY638" s="28"/>
      <c r="CZ638" s="28"/>
      <c r="DA638" s="28"/>
      <c r="DB638" s="28"/>
      <c r="DC638" s="28"/>
      <c r="DD638" s="28"/>
      <c r="DE638" s="28"/>
      <c r="DF638" s="28"/>
      <c r="DG638" s="28"/>
      <c r="DH638" s="28"/>
      <c r="DI638" s="28"/>
      <c r="DJ638" s="28"/>
      <c r="DK638" s="28"/>
      <c r="DL638" s="28"/>
      <c r="DM638" s="28"/>
      <c r="DN638" s="28"/>
      <c r="DO638" s="28"/>
      <c r="DP638" s="28"/>
      <c r="DQ638" s="28"/>
      <c r="DR638" s="28"/>
      <c r="DS638" s="28"/>
      <c r="DT638" s="28"/>
      <c r="DU638" s="28"/>
      <c r="DV638" s="28"/>
      <c r="DW638" s="28"/>
      <c r="DX638" s="28"/>
      <c r="DY638" s="28"/>
      <c r="DZ638" s="28"/>
      <c r="EA638" s="28"/>
      <c r="EB638" s="28"/>
      <c r="EC638" s="28"/>
      <c r="ED638" s="28"/>
      <c r="EE638" s="28"/>
      <c r="EF638" s="28"/>
      <c r="EG638" s="28"/>
      <c r="EH638" s="28"/>
      <c r="EI638" s="28"/>
      <c r="EJ638" s="28"/>
      <c r="EK638" s="28"/>
      <c r="EL638" s="28"/>
      <c r="EM638" s="28"/>
    </row>
    <row r="639" spans="1:143" s="44" customFormat="1">
      <c r="A639" s="136"/>
      <c r="B639" s="103"/>
      <c r="C639" s="103"/>
      <c r="D639" s="103"/>
      <c r="K639" s="48"/>
      <c r="L639" s="48"/>
      <c r="O639" s="45"/>
      <c r="P639" s="45"/>
      <c r="U639" s="41"/>
      <c r="V639" s="41"/>
      <c r="W639" s="54"/>
      <c r="X639" s="54"/>
      <c r="AH639" s="61"/>
      <c r="AL639" s="100"/>
      <c r="AM639" s="32"/>
      <c r="AN639" s="32"/>
      <c r="AO639" s="32"/>
      <c r="AP639" s="126"/>
      <c r="AQ639" s="104"/>
      <c r="AR639" s="32"/>
      <c r="AS639" s="32"/>
      <c r="AT639" s="28"/>
      <c r="AU639" s="104"/>
      <c r="AV639" s="104"/>
      <c r="AW639" s="104"/>
      <c r="AX639" s="104"/>
      <c r="AY639" s="32"/>
      <c r="AZ639" s="104"/>
      <c r="BA639" s="104"/>
      <c r="BB639" s="108"/>
      <c r="BC639" s="108"/>
      <c r="BD639" s="108"/>
      <c r="BE639" s="104"/>
      <c r="BF639" s="104"/>
      <c r="BG639" s="28"/>
      <c r="BH639" s="28"/>
      <c r="BI639" s="28"/>
      <c r="BJ639" s="28"/>
      <c r="BK639" s="28"/>
      <c r="BL639" s="28"/>
      <c r="BM639" s="28"/>
      <c r="BN639" s="28"/>
      <c r="BO639" s="28"/>
      <c r="BP639" s="28"/>
      <c r="BQ639" s="28"/>
      <c r="BR639" s="28"/>
      <c r="BS639" s="28"/>
      <c r="BT639" s="28"/>
      <c r="BU639" s="28"/>
      <c r="BV639" s="28"/>
      <c r="BW639" s="28"/>
      <c r="BX639" s="28"/>
      <c r="BY639" s="28"/>
      <c r="BZ639" s="28"/>
      <c r="CA639" s="28"/>
      <c r="CB639" s="28"/>
      <c r="CC639" s="28"/>
      <c r="CD639" s="28"/>
      <c r="CE639" s="28"/>
      <c r="CF639" s="28"/>
      <c r="CG639" s="28"/>
      <c r="CH639" s="28"/>
      <c r="CI639" s="28"/>
      <c r="CJ639" s="28"/>
      <c r="CK639" s="28"/>
      <c r="CL639" s="28"/>
      <c r="CM639" s="28"/>
      <c r="CN639" s="28"/>
      <c r="CO639" s="28"/>
      <c r="CP639" s="28"/>
      <c r="CQ639" s="28"/>
      <c r="CR639" s="28"/>
      <c r="CS639" s="28"/>
      <c r="CT639" s="28"/>
      <c r="CU639" s="28"/>
      <c r="CV639" s="28"/>
      <c r="CW639" s="28"/>
      <c r="CX639" s="28"/>
      <c r="CY639" s="28"/>
      <c r="CZ639" s="28"/>
      <c r="DA639" s="28"/>
      <c r="DB639" s="28"/>
      <c r="DC639" s="28"/>
      <c r="DD639" s="28"/>
      <c r="DE639" s="28"/>
      <c r="DF639" s="28"/>
      <c r="DG639" s="28"/>
      <c r="DH639" s="28"/>
      <c r="DI639" s="28"/>
      <c r="DJ639" s="28"/>
      <c r="DK639" s="28"/>
      <c r="DL639" s="28"/>
      <c r="DM639" s="28"/>
      <c r="DN639" s="28"/>
      <c r="DO639" s="28"/>
      <c r="DP639" s="28"/>
      <c r="DQ639" s="28"/>
      <c r="DR639" s="28"/>
      <c r="DS639" s="28"/>
      <c r="DT639" s="28"/>
      <c r="DU639" s="28"/>
      <c r="DV639" s="28"/>
      <c r="DW639" s="28"/>
      <c r="DX639" s="28"/>
      <c r="DY639" s="28"/>
      <c r="DZ639" s="28"/>
      <c r="EA639" s="28"/>
      <c r="EB639" s="28"/>
      <c r="EC639" s="28"/>
      <c r="ED639" s="28"/>
      <c r="EE639" s="28"/>
      <c r="EF639" s="28"/>
      <c r="EG639" s="28"/>
      <c r="EH639" s="28"/>
      <c r="EI639" s="28"/>
      <c r="EJ639" s="28"/>
      <c r="EK639" s="28"/>
      <c r="EL639" s="28"/>
      <c r="EM639" s="28"/>
    </row>
    <row r="640" spans="1:143" s="44" customFormat="1">
      <c r="A640" s="136"/>
      <c r="B640" s="103"/>
      <c r="C640" s="103"/>
      <c r="D640" s="103"/>
      <c r="K640" s="48"/>
      <c r="L640" s="48"/>
      <c r="O640" s="45"/>
      <c r="P640" s="45"/>
      <c r="U640" s="41"/>
      <c r="V640" s="41"/>
      <c r="W640" s="54"/>
      <c r="X640" s="54"/>
      <c r="AH640" s="61"/>
      <c r="AL640" s="100"/>
      <c r="AM640" s="32"/>
      <c r="AN640" s="32"/>
      <c r="AO640" s="32"/>
      <c r="AP640" s="126"/>
      <c r="AQ640" s="104"/>
      <c r="AR640" s="32"/>
      <c r="AS640" s="32"/>
      <c r="AT640" s="28"/>
      <c r="AU640" s="104"/>
      <c r="AV640" s="104"/>
      <c r="AW640" s="104"/>
      <c r="AX640" s="104"/>
      <c r="AY640" s="32"/>
      <c r="AZ640" s="104"/>
      <c r="BA640" s="104"/>
      <c r="BB640" s="108"/>
      <c r="BC640" s="108"/>
      <c r="BD640" s="108"/>
      <c r="BE640" s="104"/>
      <c r="BF640" s="104"/>
      <c r="BG640" s="28"/>
      <c r="BH640" s="28"/>
      <c r="BI640" s="28"/>
      <c r="BJ640" s="28"/>
      <c r="BK640" s="28"/>
      <c r="BL640" s="28"/>
      <c r="BM640" s="28"/>
      <c r="BN640" s="28"/>
      <c r="BO640" s="28"/>
      <c r="BP640" s="28"/>
      <c r="BQ640" s="28"/>
      <c r="BR640" s="28"/>
      <c r="BS640" s="28"/>
      <c r="BT640" s="28"/>
      <c r="BU640" s="28"/>
      <c r="BV640" s="28"/>
      <c r="BW640" s="28"/>
      <c r="BX640" s="28"/>
      <c r="BY640" s="28"/>
      <c r="BZ640" s="28"/>
      <c r="CA640" s="28"/>
      <c r="CB640" s="28"/>
      <c r="CC640" s="28"/>
      <c r="CD640" s="28"/>
      <c r="CE640" s="28"/>
      <c r="CF640" s="28"/>
      <c r="CG640" s="28"/>
      <c r="CH640" s="28"/>
      <c r="CI640" s="28"/>
      <c r="CJ640" s="28"/>
      <c r="CK640" s="28"/>
      <c r="CL640" s="28"/>
      <c r="CM640" s="28"/>
      <c r="CN640" s="28"/>
      <c r="CO640" s="28"/>
      <c r="CP640" s="28"/>
      <c r="CQ640" s="28"/>
      <c r="CR640" s="28"/>
      <c r="CS640" s="28"/>
      <c r="CT640" s="28"/>
      <c r="CU640" s="28"/>
      <c r="CV640" s="28"/>
      <c r="CW640" s="28"/>
      <c r="CX640" s="28"/>
      <c r="CY640" s="28"/>
      <c r="CZ640" s="28"/>
      <c r="DA640" s="28"/>
      <c r="DB640" s="28"/>
      <c r="DC640" s="28"/>
      <c r="DD640" s="28"/>
      <c r="DE640" s="28"/>
      <c r="DF640" s="28"/>
      <c r="DG640" s="28"/>
      <c r="DH640" s="28"/>
      <c r="DI640" s="28"/>
      <c r="DJ640" s="28"/>
      <c r="DK640" s="28"/>
      <c r="DL640" s="28"/>
      <c r="DM640" s="28"/>
      <c r="DN640" s="28"/>
      <c r="DO640" s="28"/>
      <c r="DP640" s="28"/>
      <c r="DQ640" s="28"/>
      <c r="DR640" s="28"/>
      <c r="DS640" s="28"/>
      <c r="DT640" s="28"/>
      <c r="DU640" s="28"/>
      <c r="DV640" s="28"/>
      <c r="DW640" s="28"/>
      <c r="DX640" s="28"/>
      <c r="DY640" s="28"/>
      <c r="DZ640" s="28"/>
      <c r="EA640" s="28"/>
      <c r="EB640" s="28"/>
      <c r="EC640" s="28"/>
      <c r="ED640" s="28"/>
      <c r="EE640" s="28"/>
      <c r="EF640" s="28"/>
      <c r="EG640" s="28"/>
      <c r="EH640" s="28"/>
      <c r="EI640" s="28"/>
      <c r="EJ640" s="28"/>
      <c r="EK640" s="28"/>
      <c r="EL640" s="28"/>
      <c r="EM640" s="28"/>
    </row>
    <row r="641" spans="1:143" s="44" customFormat="1">
      <c r="A641" s="136"/>
      <c r="B641" s="103"/>
      <c r="C641" s="103"/>
      <c r="D641" s="103"/>
      <c r="K641" s="48"/>
      <c r="L641" s="48"/>
      <c r="O641" s="45"/>
      <c r="P641" s="45"/>
      <c r="U641" s="41"/>
      <c r="V641" s="41"/>
      <c r="W641" s="54"/>
      <c r="X641" s="54"/>
      <c r="AH641" s="61"/>
      <c r="AL641" s="100"/>
      <c r="AM641" s="32"/>
      <c r="AN641" s="32"/>
      <c r="AO641" s="32"/>
      <c r="AP641" s="126"/>
      <c r="AQ641" s="104"/>
      <c r="AR641" s="32"/>
      <c r="AS641" s="32"/>
      <c r="AT641" s="28"/>
      <c r="AU641" s="104"/>
      <c r="AV641" s="104"/>
      <c r="AW641" s="104"/>
      <c r="AX641" s="104"/>
      <c r="AY641" s="32"/>
      <c r="AZ641" s="104"/>
      <c r="BA641" s="104"/>
      <c r="BB641" s="108"/>
      <c r="BC641" s="108"/>
      <c r="BD641" s="108"/>
      <c r="BE641" s="104"/>
      <c r="BF641" s="104"/>
      <c r="BG641" s="28"/>
      <c r="BH641" s="28"/>
      <c r="BI641" s="28"/>
      <c r="BJ641" s="28"/>
      <c r="BK641" s="28"/>
      <c r="BL641" s="28"/>
      <c r="BM641" s="28"/>
      <c r="BN641" s="28"/>
      <c r="BO641" s="28"/>
      <c r="BP641" s="28"/>
      <c r="BQ641" s="28"/>
      <c r="BR641" s="28"/>
      <c r="BS641" s="28"/>
      <c r="BT641" s="28"/>
      <c r="BU641" s="28"/>
      <c r="BV641" s="28"/>
      <c r="BW641" s="28"/>
      <c r="BX641" s="28"/>
      <c r="BY641" s="28"/>
      <c r="BZ641" s="28"/>
      <c r="CA641" s="28"/>
      <c r="CB641" s="28"/>
      <c r="CC641" s="28"/>
      <c r="CD641" s="28"/>
      <c r="CE641" s="28"/>
      <c r="CF641" s="28"/>
      <c r="CG641" s="28"/>
      <c r="CH641" s="28"/>
      <c r="CI641" s="28"/>
      <c r="CJ641" s="28"/>
      <c r="CK641" s="28"/>
      <c r="CL641" s="28"/>
      <c r="CM641" s="28"/>
      <c r="CN641" s="28"/>
      <c r="CO641" s="28"/>
      <c r="CP641" s="28"/>
      <c r="CQ641" s="28"/>
      <c r="CR641" s="28"/>
      <c r="CS641" s="28"/>
      <c r="CT641" s="28"/>
      <c r="CU641" s="28"/>
      <c r="CV641" s="28"/>
      <c r="CW641" s="28"/>
      <c r="CX641" s="28"/>
      <c r="CY641" s="28"/>
      <c r="CZ641" s="28"/>
      <c r="DA641" s="28"/>
      <c r="DB641" s="28"/>
      <c r="DC641" s="28"/>
      <c r="DD641" s="28"/>
      <c r="DE641" s="28"/>
      <c r="DF641" s="28"/>
      <c r="DG641" s="28"/>
      <c r="DH641" s="28"/>
      <c r="DI641" s="28"/>
      <c r="DJ641" s="28"/>
      <c r="DK641" s="28"/>
      <c r="DL641" s="28"/>
      <c r="DM641" s="28"/>
      <c r="DN641" s="28"/>
      <c r="DO641" s="28"/>
      <c r="DP641" s="28"/>
      <c r="DQ641" s="28"/>
      <c r="DR641" s="28"/>
      <c r="DS641" s="28"/>
      <c r="DT641" s="28"/>
      <c r="DU641" s="28"/>
      <c r="DV641" s="28"/>
      <c r="DW641" s="28"/>
      <c r="DX641" s="28"/>
      <c r="DY641" s="28"/>
      <c r="DZ641" s="28"/>
      <c r="EA641" s="28"/>
      <c r="EB641" s="28"/>
      <c r="EC641" s="28"/>
      <c r="ED641" s="28"/>
      <c r="EE641" s="28"/>
      <c r="EF641" s="28"/>
      <c r="EG641" s="28"/>
      <c r="EH641" s="28"/>
      <c r="EI641" s="28"/>
      <c r="EJ641" s="28"/>
      <c r="EK641" s="28"/>
      <c r="EL641" s="28"/>
      <c r="EM641" s="28"/>
    </row>
    <row r="642" spans="1:143" s="44" customFormat="1">
      <c r="A642" s="136"/>
      <c r="B642" s="103"/>
      <c r="C642" s="103"/>
      <c r="D642" s="103"/>
      <c r="K642" s="48"/>
      <c r="L642" s="48"/>
      <c r="O642" s="45"/>
      <c r="P642" s="45"/>
      <c r="U642" s="41"/>
      <c r="V642" s="41"/>
      <c r="W642" s="54"/>
      <c r="X642" s="54"/>
      <c r="AH642" s="61"/>
      <c r="AL642" s="100"/>
      <c r="AM642" s="32"/>
      <c r="AN642" s="32"/>
      <c r="AO642" s="32"/>
      <c r="AP642" s="126"/>
      <c r="AQ642" s="104"/>
      <c r="AR642" s="32"/>
      <c r="AS642" s="32"/>
      <c r="AT642" s="28"/>
      <c r="AU642" s="104"/>
      <c r="AV642" s="104"/>
      <c r="AW642" s="104"/>
      <c r="AX642" s="104"/>
      <c r="AY642" s="32"/>
      <c r="AZ642" s="104"/>
      <c r="BA642" s="104"/>
      <c r="BB642" s="108"/>
      <c r="BC642" s="108"/>
      <c r="BD642" s="108"/>
      <c r="BE642" s="104"/>
      <c r="BF642" s="104"/>
      <c r="BG642" s="28"/>
      <c r="BH642" s="28"/>
      <c r="BI642" s="28"/>
      <c r="BJ642" s="28"/>
      <c r="BK642" s="28"/>
      <c r="BL642" s="28"/>
      <c r="BM642" s="28"/>
      <c r="BN642" s="28"/>
      <c r="BO642" s="28"/>
      <c r="BP642" s="28"/>
      <c r="BQ642" s="28"/>
      <c r="BR642" s="28"/>
      <c r="BS642" s="28"/>
      <c r="BT642" s="28"/>
      <c r="BU642" s="28"/>
      <c r="BV642" s="28"/>
      <c r="BW642" s="28"/>
      <c r="BX642" s="28"/>
      <c r="BY642" s="28"/>
      <c r="BZ642" s="28"/>
      <c r="CA642" s="28"/>
      <c r="CB642" s="28"/>
      <c r="CC642" s="28"/>
      <c r="CD642" s="28"/>
      <c r="CE642" s="28"/>
      <c r="CF642" s="28"/>
      <c r="CG642" s="28"/>
      <c r="CH642" s="28"/>
      <c r="CI642" s="28"/>
      <c r="CJ642" s="28"/>
      <c r="CK642" s="28"/>
      <c r="CL642" s="28"/>
      <c r="CM642" s="28"/>
      <c r="CN642" s="28"/>
      <c r="CO642" s="28"/>
      <c r="CP642" s="28"/>
      <c r="CQ642" s="28"/>
      <c r="CR642" s="28"/>
      <c r="CS642" s="28"/>
      <c r="CT642" s="28"/>
      <c r="CU642" s="28"/>
      <c r="CV642" s="28"/>
      <c r="CW642" s="28"/>
      <c r="CX642" s="28"/>
      <c r="CY642" s="28"/>
      <c r="CZ642" s="28"/>
      <c r="DA642" s="28"/>
      <c r="DB642" s="28"/>
      <c r="DC642" s="28"/>
      <c r="DD642" s="28"/>
      <c r="DE642" s="28"/>
      <c r="DF642" s="28"/>
      <c r="DG642" s="28"/>
      <c r="DH642" s="28"/>
      <c r="DI642" s="28"/>
      <c r="DJ642" s="28"/>
      <c r="DK642" s="28"/>
      <c r="DL642" s="28"/>
      <c r="DM642" s="28"/>
      <c r="DN642" s="28"/>
      <c r="DO642" s="28"/>
      <c r="DP642" s="28"/>
      <c r="DQ642" s="28"/>
      <c r="DR642" s="28"/>
      <c r="DS642" s="28"/>
      <c r="DT642" s="28"/>
      <c r="DU642" s="28"/>
      <c r="DV642" s="28"/>
      <c r="DW642" s="28"/>
      <c r="DX642" s="28"/>
      <c r="DY642" s="28"/>
      <c r="DZ642" s="28"/>
      <c r="EA642" s="28"/>
      <c r="EB642" s="28"/>
      <c r="EC642" s="28"/>
      <c r="ED642" s="28"/>
      <c r="EE642" s="28"/>
      <c r="EF642" s="28"/>
      <c r="EG642" s="28"/>
      <c r="EH642" s="28"/>
      <c r="EI642" s="28"/>
      <c r="EJ642" s="28"/>
      <c r="EK642" s="28"/>
      <c r="EL642" s="28"/>
      <c r="EM642" s="28"/>
    </row>
    <row r="643" spans="1:143" s="44" customFormat="1">
      <c r="A643" s="136"/>
      <c r="B643" s="103"/>
      <c r="C643" s="103"/>
      <c r="D643" s="103"/>
      <c r="K643" s="48"/>
      <c r="L643" s="48"/>
      <c r="O643" s="45"/>
      <c r="P643" s="45"/>
      <c r="U643" s="41"/>
      <c r="V643" s="41"/>
      <c r="W643" s="54"/>
      <c r="X643" s="54"/>
      <c r="AH643" s="61"/>
      <c r="AL643" s="100"/>
      <c r="AM643" s="32"/>
      <c r="AN643" s="32"/>
      <c r="AO643" s="32"/>
      <c r="AP643" s="126"/>
      <c r="AQ643" s="104"/>
      <c r="AR643" s="32"/>
      <c r="AS643" s="32"/>
      <c r="AT643" s="28"/>
      <c r="AU643" s="104"/>
      <c r="AV643" s="104"/>
      <c r="AW643" s="104"/>
      <c r="AX643" s="104"/>
      <c r="AY643" s="32"/>
      <c r="AZ643" s="104"/>
      <c r="BA643" s="104"/>
      <c r="BB643" s="108"/>
      <c r="BC643" s="108"/>
      <c r="BD643" s="108"/>
      <c r="BE643" s="104"/>
      <c r="BF643" s="104"/>
      <c r="BG643" s="28"/>
      <c r="BH643" s="28"/>
      <c r="BI643" s="28"/>
      <c r="BJ643" s="28"/>
      <c r="BK643" s="28"/>
      <c r="BL643" s="28"/>
      <c r="BM643" s="28"/>
      <c r="BN643" s="28"/>
      <c r="BO643" s="28"/>
      <c r="BP643" s="28"/>
      <c r="BQ643" s="28"/>
      <c r="BR643" s="28"/>
      <c r="BS643" s="28"/>
      <c r="BT643" s="28"/>
      <c r="BU643" s="28"/>
      <c r="BV643" s="28"/>
      <c r="BW643" s="28"/>
      <c r="BX643" s="28"/>
      <c r="BY643" s="28"/>
      <c r="BZ643" s="28"/>
      <c r="CA643" s="28"/>
      <c r="CB643" s="28"/>
      <c r="CC643" s="28"/>
      <c r="CD643" s="28"/>
      <c r="CE643" s="28"/>
      <c r="CF643" s="28"/>
      <c r="CG643" s="28"/>
      <c r="CH643" s="28"/>
      <c r="CI643" s="28"/>
      <c r="CJ643" s="28"/>
      <c r="CK643" s="28"/>
      <c r="CL643" s="28"/>
      <c r="CM643" s="28"/>
      <c r="CN643" s="28"/>
      <c r="CO643" s="28"/>
      <c r="CP643" s="28"/>
      <c r="CQ643" s="28"/>
      <c r="CR643" s="28"/>
      <c r="CS643" s="28"/>
      <c r="CT643" s="28"/>
      <c r="CU643" s="28"/>
      <c r="CV643" s="28"/>
      <c r="CW643" s="28"/>
      <c r="CX643" s="28"/>
      <c r="CY643" s="28"/>
      <c r="CZ643" s="28"/>
      <c r="DA643" s="28"/>
      <c r="DB643" s="28"/>
      <c r="DC643" s="28"/>
      <c r="DD643" s="28"/>
      <c r="DE643" s="28"/>
      <c r="DF643" s="28"/>
      <c r="DG643" s="28"/>
      <c r="DH643" s="28"/>
      <c r="DI643" s="28"/>
      <c r="DJ643" s="28"/>
      <c r="DK643" s="28"/>
      <c r="DL643" s="28"/>
      <c r="DM643" s="28"/>
      <c r="DN643" s="28"/>
      <c r="DO643" s="28"/>
      <c r="DP643" s="28"/>
      <c r="DQ643" s="28"/>
      <c r="DR643" s="28"/>
      <c r="DS643" s="28"/>
      <c r="DT643" s="28"/>
      <c r="DU643" s="28"/>
      <c r="DV643" s="28"/>
      <c r="DW643" s="28"/>
      <c r="DX643" s="28"/>
      <c r="DY643" s="28"/>
      <c r="DZ643" s="28"/>
      <c r="EA643" s="28"/>
      <c r="EB643" s="28"/>
      <c r="EC643" s="28"/>
      <c r="ED643" s="28"/>
      <c r="EE643" s="28"/>
      <c r="EF643" s="28"/>
      <c r="EG643" s="28"/>
      <c r="EH643" s="28"/>
      <c r="EI643" s="28"/>
      <c r="EJ643" s="28"/>
      <c r="EK643" s="28"/>
      <c r="EL643" s="28"/>
      <c r="EM643" s="28"/>
    </row>
    <row r="644" spans="1:143" s="44" customFormat="1">
      <c r="A644" s="136"/>
      <c r="B644" s="103"/>
      <c r="C644" s="103"/>
      <c r="D644" s="103"/>
      <c r="K644" s="48"/>
      <c r="L644" s="48"/>
      <c r="O644" s="45"/>
      <c r="P644" s="45"/>
      <c r="U644" s="41"/>
      <c r="V644" s="41"/>
      <c r="W644" s="54"/>
      <c r="X644" s="54"/>
      <c r="AH644" s="61"/>
      <c r="AL644" s="100"/>
      <c r="AM644" s="32"/>
      <c r="AN644" s="32"/>
      <c r="AO644" s="32"/>
      <c r="AP644" s="126"/>
      <c r="AQ644" s="104"/>
      <c r="AR644" s="32"/>
      <c r="AS644" s="32"/>
      <c r="AT644" s="28"/>
      <c r="AU644" s="104"/>
      <c r="AV644" s="104"/>
      <c r="AW644" s="104"/>
      <c r="AX644" s="104"/>
      <c r="AY644" s="32"/>
      <c r="AZ644" s="104"/>
      <c r="BA644" s="104"/>
      <c r="BB644" s="108"/>
      <c r="BC644" s="108"/>
      <c r="BD644" s="108"/>
      <c r="BE644" s="104"/>
      <c r="BF644" s="104"/>
      <c r="BG644" s="28"/>
      <c r="BH644" s="28"/>
      <c r="BI644" s="28"/>
      <c r="BJ644" s="28"/>
      <c r="BK644" s="28"/>
      <c r="BL644" s="28"/>
      <c r="BM644" s="28"/>
      <c r="BN644" s="28"/>
      <c r="BO644" s="28"/>
      <c r="BP644" s="28"/>
      <c r="BQ644" s="28"/>
      <c r="BR644" s="28"/>
      <c r="BS644" s="28"/>
      <c r="BT644" s="28"/>
      <c r="BU644" s="28"/>
      <c r="BV644" s="28"/>
      <c r="BW644" s="28"/>
      <c r="BX644" s="28"/>
      <c r="BY644" s="28"/>
      <c r="BZ644" s="28"/>
      <c r="CA644" s="28"/>
      <c r="CB644" s="28"/>
      <c r="CC644" s="28"/>
      <c r="CD644" s="28"/>
      <c r="CE644" s="28"/>
      <c r="CF644" s="28"/>
      <c r="CG644" s="28"/>
      <c r="CH644" s="28"/>
      <c r="CI644" s="28"/>
      <c r="CJ644" s="28"/>
      <c r="CK644" s="28"/>
      <c r="CL644" s="28"/>
      <c r="CM644" s="28"/>
      <c r="CN644" s="28"/>
      <c r="CO644" s="28"/>
      <c r="CP644" s="28"/>
      <c r="CQ644" s="28"/>
      <c r="CR644" s="28"/>
      <c r="CS644" s="28"/>
      <c r="CT644" s="28"/>
      <c r="CU644" s="28"/>
      <c r="CV644" s="28"/>
      <c r="CW644" s="28"/>
      <c r="CX644" s="28"/>
      <c r="CY644" s="28"/>
      <c r="CZ644" s="28"/>
      <c r="DA644" s="28"/>
      <c r="DB644" s="28"/>
      <c r="DC644" s="28"/>
      <c r="DD644" s="28"/>
      <c r="DE644" s="28"/>
      <c r="DF644" s="28"/>
      <c r="DG644" s="28"/>
      <c r="DH644" s="28"/>
      <c r="DI644" s="28"/>
      <c r="DJ644" s="28"/>
      <c r="DK644" s="28"/>
      <c r="DL644" s="28"/>
      <c r="DM644" s="28"/>
      <c r="DN644" s="28"/>
      <c r="DO644" s="28"/>
      <c r="DP644" s="28"/>
      <c r="DQ644" s="28"/>
      <c r="DR644" s="28"/>
      <c r="DS644" s="28"/>
      <c r="DT644" s="28"/>
      <c r="DU644" s="28"/>
      <c r="DV644" s="28"/>
      <c r="DW644" s="28"/>
      <c r="DX644" s="28"/>
      <c r="DY644" s="28"/>
      <c r="DZ644" s="28"/>
      <c r="EA644" s="28"/>
      <c r="EB644" s="28"/>
      <c r="EC644" s="28"/>
      <c r="ED644" s="28"/>
      <c r="EE644" s="28"/>
      <c r="EF644" s="28"/>
      <c r="EG644" s="28"/>
      <c r="EH644" s="28"/>
      <c r="EI644" s="28"/>
      <c r="EJ644" s="28"/>
      <c r="EK644" s="28"/>
      <c r="EL644" s="28"/>
      <c r="EM644" s="28"/>
    </row>
    <row r="645" spans="1:143" s="44" customFormat="1">
      <c r="A645" s="136"/>
      <c r="B645" s="103"/>
      <c r="C645" s="103"/>
      <c r="D645" s="103"/>
      <c r="K645" s="48"/>
      <c r="L645" s="48"/>
      <c r="O645" s="45"/>
      <c r="P645" s="45"/>
      <c r="U645" s="41"/>
      <c r="V645" s="41"/>
      <c r="W645" s="54"/>
      <c r="X645" s="54"/>
      <c r="AH645" s="61"/>
      <c r="AL645" s="100"/>
      <c r="AM645" s="32"/>
      <c r="AN645" s="32"/>
      <c r="AO645" s="32"/>
      <c r="AP645" s="126"/>
      <c r="AQ645" s="104"/>
      <c r="AR645" s="32"/>
      <c r="AS645" s="32"/>
      <c r="AT645" s="28"/>
      <c r="AU645" s="104"/>
      <c r="AV645" s="104"/>
      <c r="AW645" s="104"/>
      <c r="AX645" s="104"/>
      <c r="AY645" s="32"/>
      <c r="AZ645" s="104"/>
      <c r="BA645" s="104"/>
      <c r="BB645" s="108"/>
      <c r="BC645" s="108"/>
      <c r="BD645" s="108"/>
      <c r="BE645" s="104"/>
      <c r="BF645" s="104"/>
      <c r="BG645" s="28"/>
      <c r="BH645" s="28"/>
      <c r="BI645" s="28"/>
      <c r="BJ645" s="28"/>
      <c r="BK645" s="28"/>
      <c r="BL645" s="28"/>
      <c r="BM645" s="28"/>
      <c r="BN645" s="28"/>
      <c r="BO645" s="28"/>
      <c r="BP645" s="28"/>
      <c r="BQ645" s="28"/>
      <c r="BR645" s="28"/>
      <c r="BS645" s="28"/>
      <c r="BT645" s="28"/>
      <c r="BU645" s="28"/>
      <c r="BV645" s="28"/>
      <c r="BW645" s="28"/>
      <c r="BX645" s="28"/>
      <c r="BY645" s="28"/>
      <c r="BZ645" s="28"/>
      <c r="CA645" s="28"/>
      <c r="CB645" s="28"/>
      <c r="CC645" s="28"/>
      <c r="CD645" s="28"/>
      <c r="CE645" s="28"/>
      <c r="CF645" s="28"/>
      <c r="CG645" s="28"/>
      <c r="CH645" s="28"/>
      <c r="CI645" s="28"/>
      <c r="CJ645" s="28"/>
      <c r="CK645" s="28"/>
      <c r="CL645" s="28"/>
      <c r="CM645" s="28"/>
      <c r="CN645" s="28"/>
      <c r="CO645" s="28"/>
      <c r="CP645" s="28"/>
      <c r="CQ645" s="28"/>
      <c r="CR645" s="28"/>
      <c r="CS645" s="28"/>
      <c r="CT645" s="28"/>
      <c r="CU645" s="28"/>
      <c r="CV645" s="28"/>
      <c r="CW645" s="28"/>
      <c r="CX645" s="28"/>
      <c r="CY645" s="28"/>
      <c r="CZ645" s="28"/>
      <c r="DA645" s="28"/>
      <c r="DB645" s="28"/>
      <c r="DC645" s="28"/>
      <c r="DD645" s="28"/>
      <c r="DE645" s="28"/>
      <c r="DF645" s="28"/>
      <c r="DG645" s="28"/>
      <c r="DH645" s="28"/>
      <c r="DI645" s="28"/>
      <c r="DJ645" s="28"/>
      <c r="DK645" s="28"/>
      <c r="DL645" s="28"/>
      <c r="DM645" s="28"/>
      <c r="DN645" s="28"/>
      <c r="DO645" s="28"/>
      <c r="DP645" s="28"/>
      <c r="DQ645" s="28"/>
      <c r="DR645" s="28"/>
      <c r="DS645" s="28"/>
      <c r="DT645" s="28"/>
      <c r="DU645" s="28"/>
      <c r="DV645" s="28"/>
      <c r="DW645" s="28"/>
      <c r="DX645" s="28"/>
      <c r="DY645" s="28"/>
      <c r="DZ645" s="28"/>
      <c r="EA645" s="28"/>
      <c r="EB645" s="28"/>
      <c r="EC645" s="28"/>
      <c r="ED645" s="28"/>
      <c r="EE645" s="28"/>
      <c r="EF645" s="28"/>
      <c r="EG645" s="28"/>
      <c r="EH645" s="28"/>
      <c r="EI645" s="28"/>
      <c r="EJ645" s="28"/>
      <c r="EK645" s="28"/>
      <c r="EL645" s="28"/>
      <c r="EM645" s="28"/>
    </row>
    <row r="646" spans="1:143" s="44" customFormat="1">
      <c r="A646" s="136"/>
      <c r="B646" s="103"/>
      <c r="C646" s="103"/>
      <c r="D646" s="103"/>
      <c r="K646" s="48"/>
      <c r="L646" s="48"/>
      <c r="O646" s="45"/>
      <c r="P646" s="45"/>
      <c r="U646" s="41"/>
      <c r="V646" s="41"/>
      <c r="W646" s="54"/>
      <c r="X646" s="54"/>
      <c r="AH646" s="61"/>
      <c r="AL646" s="100"/>
      <c r="AM646" s="32"/>
      <c r="AN646" s="32"/>
      <c r="AO646" s="32"/>
      <c r="AP646" s="126"/>
      <c r="AQ646" s="104"/>
      <c r="AR646" s="32"/>
      <c r="AS646" s="32"/>
      <c r="AT646" s="28"/>
      <c r="AU646" s="104"/>
      <c r="AV646" s="104"/>
      <c r="AW646" s="104"/>
      <c r="AX646" s="104"/>
      <c r="AY646" s="32"/>
      <c r="AZ646" s="104"/>
      <c r="BA646" s="104"/>
      <c r="BB646" s="108"/>
      <c r="BC646" s="108"/>
      <c r="BD646" s="108"/>
      <c r="BE646" s="104"/>
      <c r="BF646" s="104"/>
      <c r="BG646" s="28"/>
      <c r="BH646" s="28"/>
      <c r="BI646" s="28"/>
      <c r="BJ646" s="28"/>
      <c r="BK646" s="28"/>
      <c r="BL646" s="28"/>
      <c r="BM646" s="28"/>
      <c r="BN646" s="28"/>
      <c r="BO646" s="28"/>
      <c r="BP646" s="28"/>
      <c r="BQ646" s="28"/>
      <c r="BR646" s="28"/>
      <c r="BS646" s="28"/>
      <c r="BT646" s="28"/>
      <c r="BU646" s="28"/>
      <c r="BV646" s="28"/>
      <c r="BW646" s="28"/>
      <c r="BX646" s="28"/>
      <c r="BY646" s="28"/>
      <c r="BZ646" s="28"/>
      <c r="CA646" s="28"/>
      <c r="CB646" s="28"/>
      <c r="CC646" s="28"/>
      <c r="CD646" s="28"/>
      <c r="CE646" s="28"/>
      <c r="CF646" s="28"/>
      <c r="CG646" s="28"/>
      <c r="CH646" s="28"/>
      <c r="CI646" s="28"/>
      <c r="CJ646" s="28"/>
      <c r="CK646" s="28"/>
      <c r="CL646" s="28"/>
      <c r="CM646" s="28"/>
      <c r="CN646" s="28"/>
      <c r="CO646" s="28"/>
      <c r="CP646" s="28"/>
      <c r="CQ646" s="28"/>
      <c r="CR646" s="28"/>
      <c r="CS646" s="28"/>
      <c r="CT646" s="28"/>
      <c r="CU646" s="28"/>
      <c r="CV646" s="28"/>
      <c r="CW646" s="28"/>
      <c r="CX646" s="28"/>
      <c r="CY646" s="28"/>
      <c r="CZ646" s="28"/>
      <c r="DA646" s="28"/>
      <c r="DB646" s="28"/>
      <c r="DC646" s="28"/>
      <c r="DD646" s="28"/>
      <c r="DE646" s="28"/>
      <c r="DF646" s="28"/>
      <c r="DG646" s="28"/>
      <c r="DH646" s="28"/>
      <c r="DI646" s="28"/>
      <c r="DJ646" s="28"/>
      <c r="DK646" s="28"/>
      <c r="DL646" s="28"/>
      <c r="DM646" s="28"/>
      <c r="DN646" s="28"/>
      <c r="DO646" s="28"/>
      <c r="DP646" s="28"/>
      <c r="DQ646" s="28"/>
      <c r="DR646" s="28"/>
      <c r="DS646" s="28"/>
      <c r="DT646" s="28"/>
      <c r="DU646" s="28"/>
      <c r="DV646" s="28"/>
      <c r="DW646" s="28"/>
      <c r="DX646" s="28"/>
      <c r="DY646" s="28"/>
      <c r="DZ646" s="28"/>
      <c r="EA646" s="28"/>
      <c r="EB646" s="28"/>
      <c r="EC646" s="28"/>
      <c r="ED646" s="28"/>
      <c r="EE646" s="28"/>
      <c r="EF646" s="28"/>
      <c r="EG646" s="28"/>
      <c r="EH646" s="28"/>
      <c r="EI646" s="28"/>
      <c r="EJ646" s="28"/>
      <c r="EK646" s="28"/>
      <c r="EL646" s="28"/>
      <c r="EM646" s="28"/>
    </row>
    <row r="647" spans="1:143" s="44" customFormat="1">
      <c r="A647" s="136"/>
      <c r="B647" s="103"/>
      <c r="C647" s="103"/>
      <c r="D647" s="103"/>
      <c r="K647" s="48"/>
      <c r="L647" s="48"/>
      <c r="O647" s="45"/>
      <c r="P647" s="45"/>
      <c r="U647" s="41"/>
      <c r="V647" s="41"/>
      <c r="W647" s="54"/>
      <c r="X647" s="54"/>
      <c r="AH647" s="61"/>
      <c r="AL647" s="100"/>
      <c r="AM647" s="32"/>
      <c r="AN647" s="32"/>
      <c r="AO647" s="32"/>
      <c r="AP647" s="126"/>
      <c r="AQ647" s="104"/>
      <c r="AR647" s="32"/>
      <c r="AS647" s="32"/>
      <c r="AT647" s="28"/>
      <c r="AU647" s="104"/>
      <c r="AV647" s="104"/>
      <c r="AW647" s="104"/>
      <c r="AX647" s="104"/>
      <c r="AY647" s="32"/>
      <c r="AZ647" s="104"/>
      <c r="BA647" s="104"/>
      <c r="BB647" s="108"/>
      <c r="BC647" s="108"/>
      <c r="BD647" s="108"/>
      <c r="BE647" s="104"/>
      <c r="BF647" s="104"/>
      <c r="BG647" s="28"/>
      <c r="BH647" s="28"/>
      <c r="BI647" s="28"/>
      <c r="BJ647" s="28"/>
      <c r="BK647" s="28"/>
      <c r="BL647" s="28"/>
      <c r="BM647" s="28"/>
      <c r="BN647" s="28"/>
      <c r="BO647" s="28"/>
      <c r="BP647" s="28"/>
      <c r="BQ647" s="28"/>
      <c r="BR647" s="28"/>
      <c r="BS647" s="28"/>
      <c r="BT647" s="28"/>
      <c r="BU647" s="28"/>
      <c r="BV647" s="28"/>
      <c r="BW647" s="28"/>
      <c r="BX647" s="28"/>
      <c r="BY647" s="28"/>
      <c r="BZ647" s="28"/>
      <c r="CA647" s="28"/>
      <c r="CB647" s="28"/>
      <c r="CC647" s="28"/>
      <c r="CD647" s="28"/>
      <c r="CE647" s="28"/>
      <c r="CF647" s="28"/>
      <c r="CG647" s="28"/>
      <c r="CH647" s="28"/>
      <c r="CI647" s="28"/>
      <c r="CJ647" s="28"/>
      <c r="CK647" s="28"/>
      <c r="CL647" s="28"/>
      <c r="CM647" s="28"/>
      <c r="CN647" s="28"/>
      <c r="CO647" s="28"/>
      <c r="CP647" s="28"/>
      <c r="CQ647" s="28"/>
      <c r="CR647" s="28"/>
      <c r="CS647" s="28"/>
      <c r="CT647" s="28"/>
      <c r="CU647" s="28"/>
      <c r="CV647" s="28"/>
      <c r="CW647" s="28"/>
      <c r="CX647" s="28"/>
      <c r="CY647" s="28"/>
      <c r="CZ647" s="28"/>
      <c r="DA647" s="28"/>
      <c r="DB647" s="28"/>
      <c r="DC647" s="28"/>
      <c r="DD647" s="28"/>
      <c r="DE647" s="28"/>
      <c r="DF647" s="28"/>
      <c r="DG647" s="28"/>
      <c r="DH647" s="28"/>
      <c r="DI647" s="28"/>
      <c r="DJ647" s="28"/>
      <c r="DK647" s="28"/>
      <c r="DL647" s="28"/>
      <c r="DM647" s="28"/>
      <c r="DN647" s="28"/>
      <c r="DO647" s="28"/>
      <c r="DP647" s="28"/>
      <c r="DQ647" s="28"/>
      <c r="DR647" s="28"/>
      <c r="DS647" s="28"/>
      <c r="DT647" s="28"/>
      <c r="DU647" s="28"/>
      <c r="DV647" s="28"/>
      <c r="DW647" s="28"/>
      <c r="DX647" s="28"/>
      <c r="DY647" s="28"/>
      <c r="DZ647" s="28"/>
      <c r="EA647" s="28"/>
      <c r="EB647" s="28"/>
      <c r="EC647" s="28"/>
      <c r="ED647" s="28"/>
      <c r="EE647" s="28"/>
      <c r="EF647" s="28"/>
      <c r="EG647" s="28"/>
      <c r="EH647" s="28"/>
      <c r="EI647" s="28"/>
      <c r="EJ647" s="28"/>
      <c r="EK647" s="28"/>
      <c r="EL647" s="28"/>
      <c r="EM647" s="28"/>
    </row>
    <row r="648" spans="1:143" s="44" customFormat="1">
      <c r="A648" s="136"/>
      <c r="B648" s="103"/>
      <c r="C648" s="103"/>
      <c r="D648" s="103"/>
      <c r="K648" s="48"/>
      <c r="L648" s="48"/>
      <c r="O648" s="45"/>
      <c r="P648" s="45"/>
      <c r="U648" s="41"/>
      <c r="V648" s="41"/>
      <c r="W648" s="54"/>
      <c r="X648" s="54"/>
      <c r="AH648" s="61"/>
      <c r="AL648" s="100"/>
      <c r="AM648" s="32"/>
      <c r="AN648" s="32"/>
      <c r="AO648" s="32"/>
      <c r="AP648" s="126"/>
      <c r="AQ648" s="104"/>
      <c r="AR648" s="32"/>
      <c r="AS648" s="32"/>
      <c r="AT648" s="28"/>
      <c r="AU648" s="104"/>
      <c r="AV648" s="104"/>
      <c r="AW648" s="104"/>
      <c r="AX648" s="104"/>
      <c r="AY648" s="32"/>
      <c r="AZ648" s="104"/>
      <c r="BA648" s="104"/>
      <c r="BB648" s="108"/>
      <c r="BC648" s="108"/>
      <c r="BD648" s="108"/>
      <c r="BE648" s="104"/>
      <c r="BF648" s="104"/>
      <c r="BG648" s="28"/>
      <c r="BH648" s="28"/>
      <c r="BI648" s="28"/>
      <c r="BJ648" s="28"/>
      <c r="BK648" s="28"/>
      <c r="BL648" s="28"/>
      <c r="BM648" s="28"/>
      <c r="BN648" s="28"/>
      <c r="BO648" s="28"/>
      <c r="BP648" s="28"/>
      <c r="BQ648" s="28"/>
      <c r="BR648" s="28"/>
      <c r="BS648" s="28"/>
      <c r="BT648" s="28"/>
      <c r="BU648" s="28"/>
      <c r="BV648" s="28"/>
      <c r="BW648" s="28"/>
      <c r="BX648" s="28"/>
      <c r="BY648" s="28"/>
      <c r="BZ648" s="28"/>
      <c r="CA648" s="28"/>
      <c r="CB648" s="28"/>
      <c r="CC648" s="28"/>
      <c r="CD648" s="28"/>
      <c r="CE648" s="28"/>
      <c r="CF648" s="28"/>
      <c r="CG648" s="28"/>
      <c r="CH648" s="28"/>
      <c r="CI648" s="28"/>
      <c r="CJ648" s="28"/>
      <c r="CK648" s="28"/>
      <c r="CL648" s="28"/>
      <c r="CM648" s="28"/>
      <c r="CN648" s="28"/>
      <c r="CO648" s="28"/>
      <c r="CP648" s="28"/>
      <c r="CQ648" s="28"/>
      <c r="CR648" s="28"/>
      <c r="CS648" s="28"/>
      <c r="CT648" s="28"/>
      <c r="CU648" s="28"/>
      <c r="CV648" s="28"/>
      <c r="CW648" s="28"/>
      <c r="CX648" s="28"/>
      <c r="CY648" s="28"/>
      <c r="CZ648" s="28"/>
      <c r="DA648" s="28"/>
      <c r="DB648" s="28"/>
      <c r="DC648" s="28"/>
      <c r="DD648" s="28"/>
      <c r="DE648" s="28"/>
      <c r="DF648" s="28"/>
      <c r="DG648" s="28"/>
      <c r="DH648" s="28"/>
      <c r="DI648" s="28"/>
      <c r="DJ648" s="28"/>
      <c r="DK648" s="28"/>
      <c r="DL648" s="28"/>
      <c r="DM648" s="28"/>
      <c r="DN648" s="28"/>
      <c r="DO648" s="28"/>
      <c r="DP648" s="28"/>
      <c r="DQ648" s="28"/>
      <c r="DR648" s="28"/>
      <c r="DS648" s="28"/>
      <c r="DT648" s="28"/>
      <c r="DU648" s="28"/>
      <c r="DV648" s="28"/>
      <c r="DW648" s="28"/>
      <c r="DX648" s="28"/>
      <c r="DY648" s="28"/>
      <c r="DZ648" s="28"/>
      <c r="EA648" s="28"/>
      <c r="EB648" s="28"/>
      <c r="EC648" s="28"/>
      <c r="ED648" s="28"/>
      <c r="EE648" s="28"/>
      <c r="EF648" s="28"/>
      <c r="EG648" s="28"/>
      <c r="EH648" s="28"/>
      <c r="EI648" s="28"/>
      <c r="EJ648" s="28"/>
      <c r="EK648" s="28"/>
      <c r="EL648" s="28"/>
      <c r="EM648" s="28"/>
    </row>
    <row r="649" spans="1:143" s="44" customFormat="1">
      <c r="A649" s="136"/>
      <c r="B649" s="103"/>
      <c r="C649" s="103"/>
      <c r="D649" s="103"/>
      <c r="K649" s="48"/>
      <c r="L649" s="48"/>
      <c r="O649" s="45"/>
      <c r="P649" s="45"/>
      <c r="U649" s="41"/>
      <c r="V649" s="41"/>
      <c r="W649" s="54"/>
      <c r="X649" s="54"/>
      <c r="AH649" s="61"/>
      <c r="AL649" s="100"/>
      <c r="AM649" s="32"/>
      <c r="AN649" s="32"/>
      <c r="AO649" s="32"/>
      <c r="AP649" s="126"/>
      <c r="AQ649" s="104"/>
      <c r="AR649" s="32"/>
      <c r="AS649" s="32"/>
      <c r="AT649" s="28"/>
      <c r="AU649" s="104"/>
      <c r="AV649" s="104"/>
      <c r="AW649" s="104"/>
      <c r="AX649" s="104"/>
      <c r="AY649" s="32"/>
      <c r="AZ649" s="104"/>
      <c r="BA649" s="104"/>
      <c r="BB649" s="108"/>
      <c r="BC649" s="108"/>
      <c r="BD649" s="108"/>
      <c r="BE649" s="104"/>
      <c r="BF649" s="104"/>
      <c r="BG649" s="28"/>
      <c r="BH649" s="28"/>
      <c r="BI649" s="28"/>
      <c r="BJ649" s="28"/>
      <c r="BK649" s="28"/>
      <c r="BL649" s="28"/>
      <c r="BM649" s="28"/>
      <c r="BN649" s="28"/>
      <c r="BO649" s="28"/>
      <c r="BP649" s="28"/>
      <c r="BQ649" s="28"/>
      <c r="BR649" s="28"/>
      <c r="BS649" s="28"/>
      <c r="BT649" s="28"/>
      <c r="BU649" s="28"/>
      <c r="BV649" s="28"/>
      <c r="BW649" s="28"/>
      <c r="BX649" s="28"/>
      <c r="BY649" s="28"/>
      <c r="BZ649" s="28"/>
      <c r="CA649" s="28"/>
      <c r="CB649" s="28"/>
      <c r="CC649" s="28"/>
      <c r="CD649" s="28"/>
      <c r="CE649" s="28"/>
      <c r="CF649" s="28"/>
      <c r="CG649" s="28"/>
      <c r="CH649" s="28"/>
      <c r="CI649" s="28"/>
      <c r="CJ649" s="28"/>
      <c r="CK649" s="28"/>
      <c r="CL649" s="28"/>
      <c r="CM649" s="28"/>
      <c r="CN649" s="28"/>
      <c r="CO649" s="28"/>
      <c r="CP649" s="28"/>
      <c r="CQ649" s="28"/>
      <c r="CR649" s="28"/>
      <c r="CS649" s="28"/>
      <c r="CT649" s="28"/>
      <c r="CU649" s="28"/>
      <c r="CV649" s="28"/>
      <c r="CW649" s="28"/>
      <c r="CX649" s="28"/>
      <c r="CY649" s="28"/>
      <c r="CZ649" s="28"/>
      <c r="DA649" s="28"/>
      <c r="DB649" s="28"/>
      <c r="DC649" s="28"/>
      <c r="DD649" s="28"/>
      <c r="DE649" s="28"/>
      <c r="DF649" s="28"/>
      <c r="DG649" s="28"/>
      <c r="DH649" s="28"/>
      <c r="DI649" s="28"/>
      <c r="DJ649" s="28"/>
      <c r="DK649" s="28"/>
      <c r="DL649" s="28"/>
      <c r="DM649" s="28"/>
      <c r="DN649" s="28"/>
      <c r="DO649" s="28"/>
      <c r="DP649" s="28"/>
      <c r="DQ649" s="28"/>
      <c r="DR649" s="28"/>
      <c r="DS649" s="28"/>
      <c r="DT649" s="28"/>
      <c r="DU649" s="28"/>
      <c r="DV649" s="28"/>
      <c r="DW649" s="28"/>
      <c r="DX649" s="28"/>
      <c r="DY649" s="28"/>
      <c r="DZ649" s="28"/>
      <c r="EA649" s="28"/>
      <c r="EB649" s="28"/>
      <c r="EC649" s="28"/>
      <c r="ED649" s="28"/>
      <c r="EE649" s="28"/>
      <c r="EF649" s="28"/>
      <c r="EG649" s="28"/>
      <c r="EH649" s="28"/>
      <c r="EI649" s="28"/>
      <c r="EJ649" s="28"/>
      <c r="EK649" s="28"/>
      <c r="EL649" s="28"/>
      <c r="EM649" s="28"/>
    </row>
    <row r="650" spans="1:143" s="44" customFormat="1">
      <c r="A650" s="136"/>
      <c r="B650" s="103"/>
      <c r="C650" s="103"/>
      <c r="D650" s="103"/>
      <c r="K650" s="48"/>
      <c r="L650" s="48"/>
      <c r="O650" s="45"/>
      <c r="P650" s="45"/>
      <c r="U650" s="41"/>
      <c r="V650" s="41"/>
      <c r="W650" s="54"/>
      <c r="X650" s="54"/>
      <c r="AH650" s="61"/>
      <c r="AL650" s="100"/>
      <c r="AM650" s="32"/>
      <c r="AN650" s="32"/>
      <c r="AO650" s="32"/>
      <c r="AP650" s="126"/>
      <c r="AQ650" s="104"/>
      <c r="AR650" s="32"/>
      <c r="AS650" s="32"/>
      <c r="AT650" s="28"/>
      <c r="AU650" s="104"/>
      <c r="AV650" s="104"/>
      <c r="AW650" s="104"/>
      <c r="AX650" s="104"/>
      <c r="AY650" s="32"/>
      <c r="AZ650" s="104"/>
      <c r="BA650" s="104"/>
      <c r="BB650" s="108"/>
      <c r="BC650" s="108"/>
      <c r="BD650" s="108"/>
      <c r="BE650" s="104"/>
      <c r="BF650" s="104"/>
      <c r="BG650" s="28"/>
      <c r="BH650" s="28"/>
      <c r="BI650" s="28"/>
      <c r="BJ650" s="28"/>
      <c r="BK650" s="28"/>
      <c r="BL650" s="28"/>
      <c r="BM650" s="28"/>
      <c r="BN650" s="28"/>
      <c r="BO650" s="28"/>
      <c r="BP650" s="28"/>
      <c r="BQ650" s="28"/>
      <c r="BR650" s="28"/>
      <c r="BS650" s="28"/>
      <c r="BT650" s="28"/>
      <c r="BU650" s="28"/>
      <c r="BV650" s="28"/>
      <c r="BW650" s="28"/>
      <c r="BX650" s="28"/>
      <c r="BY650" s="28"/>
      <c r="BZ650" s="28"/>
      <c r="CA650" s="28"/>
      <c r="CB650" s="28"/>
      <c r="CC650" s="28"/>
      <c r="CD650" s="28"/>
      <c r="CE650" s="28"/>
      <c r="CF650" s="28"/>
      <c r="CG650" s="28"/>
      <c r="CH650" s="28"/>
      <c r="CI650" s="28"/>
      <c r="CJ650" s="28"/>
      <c r="CK650" s="28"/>
      <c r="CL650" s="28"/>
      <c r="CM650" s="28"/>
      <c r="CN650" s="28"/>
      <c r="CO650" s="28"/>
      <c r="CP650" s="28"/>
      <c r="CQ650" s="28"/>
      <c r="CR650" s="28"/>
      <c r="CS650" s="28"/>
      <c r="CT650" s="28"/>
      <c r="CU650" s="28"/>
      <c r="CV650" s="28"/>
      <c r="CW650" s="28"/>
      <c r="CX650" s="28"/>
      <c r="CY650" s="28"/>
      <c r="CZ650" s="28"/>
      <c r="DA650" s="28"/>
      <c r="DB650" s="28"/>
      <c r="DC650" s="28"/>
      <c r="DD650" s="28"/>
      <c r="DE650" s="28"/>
      <c r="DF650" s="28"/>
      <c r="DG650" s="28"/>
      <c r="DH650" s="28"/>
      <c r="DI650" s="28"/>
      <c r="DJ650" s="28"/>
      <c r="DK650" s="28"/>
      <c r="DL650" s="28"/>
      <c r="DM650" s="28"/>
      <c r="DN650" s="28"/>
      <c r="DO650" s="28"/>
      <c r="DP650" s="28"/>
      <c r="DQ650" s="28"/>
      <c r="DR650" s="28"/>
      <c r="DS650" s="28"/>
      <c r="DT650" s="28"/>
      <c r="DU650" s="28"/>
      <c r="DV650" s="28"/>
      <c r="DW650" s="28"/>
      <c r="DX650" s="28"/>
      <c r="DY650" s="28"/>
      <c r="DZ650" s="28"/>
      <c r="EA650" s="28"/>
      <c r="EB650" s="28"/>
      <c r="EC650" s="28"/>
      <c r="ED650" s="28"/>
      <c r="EE650" s="28"/>
      <c r="EF650" s="28"/>
      <c r="EG650" s="28"/>
      <c r="EH650" s="28"/>
      <c r="EI650" s="28"/>
      <c r="EJ650" s="28"/>
      <c r="EK650" s="28"/>
      <c r="EL650" s="28"/>
      <c r="EM650" s="28"/>
    </row>
    <row r="651" spans="1:143" s="44" customFormat="1">
      <c r="A651" s="136"/>
      <c r="B651" s="103"/>
      <c r="C651" s="103"/>
      <c r="D651" s="103"/>
      <c r="K651" s="48"/>
      <c r="L651" s="48"/>
      <c r="O651" s="45"/>
      <c r="P651" s="45"/>
      <c r="U651" s="41"/>
      <c r="V651" s="41"/>
      <c r="W651" s="54"/>
      <c r="X651" s="54"/>
      <c r="AH651" s="61"/>
      <c r="AL651" s="100"/>
      <c r="AM651" s="32"/>
      <c r="AN651" s="32"/>
      <c r="AO651" s="32"/>
      <c r="AP651" s="126"/>
      <c r="AQ651" s="104"/>
      <c r="AR651" s="32"/>
      <c r="AS651" s="32"/>
      <c r="AT651" s="28"/>
      <c r="AU651" s="104"/>
      <c r="AV651" s="104"/>
      <c r="AW651" s="104"/>
      <c r="AX651" s="104"/>
      <c r="AY651" s="32"/>
      <c r="AZ651" s="104"/>
      <c r="BA651" s="104"/>
      <c r="BB651" s="108"/>
      <c r="BC651" s="108"/>
      <c r="BD651" s="108"/>
      <c r="BE651" s="104"/>
      <c r="BF651" s="104"/>
      <c r="BG651" s="28"/>
      <c r="BH651" s="28"/>
      <c r="BI651" s="28"/>
      <c r="BJ651" s="28"/>
      <c r="BK651" s="28"/>
      <c r="BL651" s="28"/>
      <c r="BM651" s="28"/>
      <c r="BN651" s="28"/>
      <c r="BO651" s="28"/>
      <c r="BP651" s="28"/>
      <c r="BQ651" s="28"/>
      <c r="BR651" s="28"/>
      <c r="BS651" s="28"/>
      <c r="BT651" s="28"/>
      <c r="BU651" s="28"/>
      <c r="BV651" s="28"/>
      <c r="BW651" s="28"/>
      <c r="BX651" s="28"/>
      <c r="BY651" s="28"/>
      <c r="BZ651" s="28"/>
      <c r="CA651" s="28"/>
      <c r="CB651" s="28"/>
      <c r="CC651" s="28"/>
      <c r="CD651" s="28"/>
      <c r="CE651" s="28"/>
      <c r="CF651" s="28"/>
      <c r="CG651" s="28"/>
      <c r="CH651" s="28"/>
      <c r="CI651" s="28"/>
      <c r="CJ651" s="28"/>
      <c r="CK651" s="28"/>
      <c r="CL651" s="28"/>
      <c r="CM651" s="28"/>
      <c r="CN651" s="28"/>
      <c r="CO651" s="28"/>
      <c r="CP651" s="28"/>
      <c r="CQ651" s="28"/>
      <c r="CR651" s="28"/>
      <c r="CS651" s="28"/>
      <c r="CT651" s="28"/>
      <c r="CU651" s="28"/>
      <c r="CV651" s="28"/>
      <c r="CW651" s="28"/>
      <c r="CX651" s="28"/>
      <c r="CY651" s="28"/>
      <c r="CZ651" s="28"/>
      <c r="DA651" s="28"/>
      <c r="DB651" s="28"/>
      <c r="DC651" s="28"/>
      <c r="DD651" s="28"/>
      <c r="DE651" s="28"/>
      <c r="DF651" s="28"/>
      <c r="DG651" s="28"/>
      <c r="DH651" s="28"/>
      <c r="DI651" s="28"/>
      <c r="DJ651" s="28"/>
      <c r="DK651" s="28"/>
      <c r="DL651" s="28"/>
      <c r="DM651" s="28"/>
      <c r="DN651" s="28"/>
      <c r="DO651" s="28"/>
      <c r="DP651" s="28"/>
      <c r="DQ651" s="28"/>
      <c r="DR651" s="28"/>
      <c r="DS651" s="28"/>
      <c r="DT651" s="28"/>
      <c r="DU651" s="28"/>
      <c r="DV651" s="28"/>
      <c r="DW651" s="28"/>
      <c r="DX651" s="28"/>
      <c r="DY651" s="28"/>
      <c r="DZ651" s="28"/>
      <c r="EA651" s="28"/>
      <c r="EB651" s="28"/>
      <c r="EC651" s="28"/>
      <c r="ED651" s="28"/>
      <c r="EE651" s="28"/>
      <c r="EF651" s="28"/>
      <c r="EG651" s="28"/>
      <c r="EH651" s="28"/>
      <c r="EI651" s="28"/>
      <c r="EJ651" s="28"/>
      <c r="EK651" s="28"/>
      <c r="EL651" s="28"/>
      <c r="EM651" s="28"/>
    </row>
    <row r="652" spans="1:143" s="44" customFormat="1">
      <c r="A652" s="136"/>
      <c r="B652" s="103"/>
      <c r="C652" s="103"/>
      <c r="D652" s="103"/>
      <c r="K652" s="48"/>
      <c r="L652" s="48"/>
      <c r="O652" s="45"/>
      <c r="P652" s="45"/>
      <c r="U652" s="41"/>
      <c r="V652" s="41"/>
      <c r="W652" s="54"/>
      <c r="X652" s="54"/>
      <c r="AH652" s="61"/>
      <c r="AL652" s="100"/>
      <c r="AM652" s="32"/>
      <c r="AN652" s="32"/>
      <c r="AO652" s="32"/>
      <c r="AP652" s="126"/>
      <c r="AQ652" s="104"/>
      <c r="AR652" s="32"/>
      <c r="AS652" s="32"/>
      <c r="AT652" s="28"/>
      <c r="AU652" s="104"/>
      <c r="AV652" s="104"/>
      <c r="AW652" s="104"/>
      <c r="AX652" s="104"/>
      <c r="AY652" s="32"/>
      <c r="AZ652" s="104"/>
      <c r="BA652" s="104"/>
      <c r="BB652" s="108"/>
      <c r="BC652" s="108"/>
      <c r="BD652" s="108"/>
      <c r="BE652" s="104"/>
      <c r="BF652" s="104"/>
      <c r="BG652" s="28"/>
      <c r="BH652" s="28"/>
      <c r="BI652" s="28"/>
      <c r="BJ652" s="28"/>
      <c r="BK652" s="28"/>
      <c r="BL652" s="28"/>
      <c r="BM652" s="28"/>
      <c r="BN652" s="28"/>
      <c r="BO652" s="28"/>
      <c r="BP652" s="28"/>
      <c r="BQ652" s="28"/>
      <c r="BR652" s="28"/>
      <c r="BS652" s="28"/>
      <c r="BT652" s="28"/>
      <c r="BU652" s="28"/>
      <c r="BV652" s="28"/>
      <c r="BW652" s="28"/>
      <c r="BX652" s="28"/>
      <c r="BY652" s="28"/>
      <c r="BZ652" s="28"/>
      <c r="CA652" s="28"/>
      <c r="CB652" s="28"/>
      <c r="CC652" s="28"/>
      <c r="CD652" s="28"/>
      <c r="CE652" s="28"/>
      <c r="CF652" s="28"/>
      <c r="CG652" s="28"/>
      <c r="CH652" s="28"/>
      <c r="CI652" s="28"/>
      <c r="CJ652" s="28"/>
      <c r="CK652" s="28"/>
      <c r="CL652" s="28"/>
      <c r="CM652" s="28"/>
      <c r="CN652" s="28"/>
      <c r="CO652" s="28"/>
      <c r="CP652" s="28"/>
      <c r="CQ652" s="28"/>
      <c r="CR652" s="28"/>
      <c r="CS652" s="28"/>
      <c r="CT652" s="28"/>
      <c r="CU652" s="28"/>
      <c r="CV652" s="28"/>
      <c r="CW652" s="28"/>
      <c r="CX652" s="28"/>
      <c r="CY652" s="28"/>
      <c r="CZ652" s="28"/>
      <c r="DA652" s="28"/>
      <c r="DB652" s="28"/>
      <c r="DC652" s="28"/>
      <c r="DD652" s="28"/>
      <c r="DE652" s="28"/>
      <c r="DF652" s="28"/>
      <c r="DG652" s="28"/>
      <c r="DH652" s="28"/>
      <c r="DI652" s="28"/>
      <c r="DJ652" s="28"/>
      <c r="DK652" s="28"/>
      <c r="DL652" s="28"/>
      <c r="DM652" s="28"/>
      <c r="DN652" s="28"/>
      <c r="DO652" s="28"/>
      <c r="DP652" s="28"/>
      <c r="DQ652" s="28"/>
      <c r="DR652" s="28"/>
      <c r="DS652" s="28"/>
      <c r="DT652" s="28"/>
      <c r="DU652" s="28"/>
      <c r="DV652" s="28"/>
      <c r="DW652" s="28"/>
      <c r="DX652" s="28"/>
      <c r="DY652" s="28"/>
      <c r="DZ652" s="28"/>
      <c r="EA652" s="28"/>
      <c r="EB652" s="28"/>
      <c r="EC652" s="28"/>
      <c r="ED652" s="28"/>
      <c r="EE652" s="28"/>
      <c r="EF652" s="28"/>
      <c r="EG652" s="28"/>
      <c r="EH652" s="28"/>
      <c r="EI652" s="28"/>
      <c r="EJ652" s="28"/>
      <c r="EK652" s="28"/>
      <c r="EL652" s="28"/>
      <c r="EM652" s="28"/>
    </row>
    <row r="653" spans="1:143" s="44" customFormat="1">
      <c r="A653" s="136"/>
      <c r="B653" s="103"/>
      <c r="C653" s="103"/>
      <c r="D653" s="103"/>
      <c r="K653" s="48"/>
      <c r="L653" s="48"/>
      <c r="O653" s="45"/>
      <c r="P653" s="45"/>
      <c r="U653" s="41"/>
      <c r="V653" s="41"/>
      <c r="W653" s="54"/>
      <c r="X653" s="54"/>
      <c r="AH653" s="61"/>
      <c r="AL653" s="100"/>
      <c r="AM653" s="32"/>
      <c r="AN653" s="32"/>
      <c r="AO653" s="32"/>
      <c r="AP653" s="126"/>
      <c r="AQ653" s="104"/>
      <c r="AR653" s="32"/>
      <c r="AS653" s="32"/>
      <c r="AT653" s="28"/>
      <c r="AU653" s="104"/>
      <c r="AV653" s="104"/>
      <c r="AW653" s="104"/>
      <c r="AX653" s="104"/>
      <c r="AY653" s="32"/>
      <c r="AZ653" s="104"/>
      <c r="BA653" s="104"/>
      <c r="BB653" s="108"/>
      <c r="BC653" s="108"/>
      <c r="BD653" s="108"/>
      <c r="BE653" s="104"/>
      <c r="BF653" s="104"/>
      <c r="BG653" s="28"/>
      <c r="BH653" s="28"/>
      <c r="BI653" s="28"/>
      <c r="BJ653" s="28"/>
      <c r="BK653" s="28"/>
      <c r="BL653" s="28"/>
      <c r="BM653" s="28"/>
      <c r="BN653" s="28"/>
      <c r="BO653" s="28"/>
      <c r="BP653" s="28"/>
      <c r="BQ653" s="28"/>
      <c r="BR653" s="28"/>
      <c r="BS653" s="28"/>
      <c r="BT653" s="28"/>
      <c r="BU653" s="28"/>
      <c r="BV653" s="28"/>
      <c r="BW653" s="28"/>
      <c r="BX653" s="28"/>
      <c r="BY653" s="28"/>
      <c r="BZ653" s="28"/>
      <c r="CA653" s="28"/>
      <c r="CB653" s="28"/>
      <c r="CC653" s="28"/>
      <c r="CD653" s="28"/>
      <c r="CE653" s="28"/>
      <c r="CF653" s="28"/>
      <c r="CG653" s="28"/>
      <c r="CH653" s="28"/>
      <c r="CI653" s="28"/>
      <c r="CJ653" s="28"/>
      <c r="CK653" s="28"/>
      <c r="CL653" s="28"/>
      <c r="CM653" s="28"/>
      <c r="CN653" s="28"/>
      <c r="CO653" s="28"/>
      <c r="CP653" s="28"/>
      <c r="CQ653" s="28"/>
      <c r="CR653" s="28"/>
      <c r="CS653" s="28"/>
      <c r="CT653" s="28"/>
      <c r="CU653" s="28"/>
      <c r="CV653" s="28"/>
      <c r="CW653" s="28"/>
      <c r="CX653" s="28"/>
      <c r="CY653" s="28"/>
      <c r="CZ653" s="28"/>
      <c r="DA653" s="28"/>
      <c r="DB653" s="28"/>
      <c r="DC653" s="28"/>
      <c r="DD653" s="28"/>
      <c r="DE653" s="28"/>
      <c r="DF653" s="28"/>
      <c r="DG653" s="28"/>
      <c r="DH653" s="28"/>
      <c r="DI653" s="28"/>
      <c r="DJ653" s="28"/>
      <c r="DK653" s="28"/>
      <c r="DL653" s="28"/>
      <c r="DM653" s="28"/>
      <c r="DN653" s="28"/>
      <c r="DO653" s="28"/>
      <c r="DP653" s="28"/>
      <c r="DQ653" s="28"/>
      <c r="DR653" s="28"/>
      <c r="DS653" s="28"/>
      <c r="DT653" s="28"/>
      <c r="DU653" s="28"/>
      <c r="DV653" s="28"/>
      <c r="DW653" s="28"/>
      <c r="DX653" s="28"/>
      <c r="DY653" s="28"/>
      <c r="DZ653" s="28"/>
      <c r="EA653" s="28"/>
      <c r="EB653" s="28"/>
      <c r="EC653" s="28"/>
      <c r="ED653" s="28"/>
      <c r="EE653" s="28"/>
      <c r="EF653" s="28"/>
      <c r="EG653" s="28"/>
      <c r="EH653" s="28"/>
      <c r="EI653" s="28"/>
      <c r="EJ653" s="28"/>
      <c r="EK653" s="28"/>
      <c r="EL653" s="28"/>
      <c r="EM653" s="28"/>
    </row>
    <row r="654" spans="1:143" s="44" customFormat="1">
      <c r="A654" s="136"/>
      <c r="B654" s="103"/>
      <c r="C654" s="103"/>
      <c r="D654" s="103"/>
      <c r="K654" s="48"/>
      <c r="L654" s="48"/>
      <c r="O654" s="45"/>
      <c r="P654" s="45"/>
      <c r="U654" s="41"/>
      <c r="V654" s="41"/>
      <c r="W654" s="54"/>
      <c r="X654" s="54"/>
      <c r="AH654" s="61"/>
      <c r="AL654" s="100"/>
      <c r="AM654" s="32"/>
      <c r="AN654" s="32"/>
      <c r="AO654" s="32"/>
      <c r="AP654" s="126"/>
      <c r="AQ654" s="104"/>
      <c r="AR654" s="32"/>
      <c r="AS654" s="32"/>
      <c r="AT654" s="28"/>
      <c r="AU654" s="104"/>
      <c r="AV654" s="104"/>
      <c r="AW654" s="104"/>
      <c r="AX654" s="104"/>
      <c r="AY654" s="32"/>
      <c r="AZ654" s="104"/>
      <c r="BA654" s="104"/>
      <c r="BB654" s="108"/>
      <c r="BC654" s="108"/>
      <c r="BD654" s="108"/>
      <c r="BE654" s="104"/>
      <c r="BF654" s="104"/>
      <c r="BG654" s="28"/>
      <c r="BH654" s="28"/>
      <c r="BI654" s="28"/>
      <c r="BJ654" s="28"/>
      <c r="BK654" s="28"/>
      <c r="BL654" s="28"/>
      <c r="BM654" s="28"/>
      <c r="BN654" s="28"/>
      <c r="BO654" s="28"/>
      <c r="BP654" s="28"/>
      <c r="BQ654" s="28"/>
      <c r="BR654" s="28"/>
      <c r="BS654" s="28"/>
      <c r="BT654" s="28"/>
      <c r="BU654" s="28"/>
      <c r="BV654" s="28"/>
      <c r="BW654" s="28"/>
      <c r="BX654" s="28"/>
      <c r="BY654" s="28"/>
      <c r="BZ654" s="28"/>
      <c r="CA654" s="28"/>
      <c r="CB654" s="28"/>
      <c r="CC654" s="28"/>
      <c r="CD654" s="28"/>
      <c r="CE654" s="28"/>
      <c r="CF654" s="28"/>
      <c r="CG654" s="28"/>
      <c r="CH654" s="28"/>
      <c r="CI654" s="28"/>
      <c r="CJ654" s="28"/>
      <c r="CK654" s="28"/>
      <c r="CL654" s="28"/>
      <c r="CM654" s="28"/>
      <c r="CN654" s="28"/>
      <c r="CO654" s="28"/>
      <c r="CP654" s="28"/>
      <c r="CQ654" s="28"/>
      <c r="CR654" s="28"/>
      <c r="CS654" s="28"/>
      <c r="CT654" s="28"/>
      <c r="CU654" s="28"/>
      <c r="CV654" s="28"/>
      <c r="CW654" s="28"/>
      <c r="CX654" s="28"/>
      <c r="CY654" s="28"/>
      <c r="CZ654" s="28"/>
      <c r="DA654" s="28"/>
      <c r="DB654" s="28"/>
      <c r="DC654" s="28"/>
      <c r="DD654" s="28"/>
      <c r="DE654" s="28"/>
      <c r="DF654" s="28"/>
      <c r="DG654" s="28"/>
      <c r="DH654" s="28"/>
      <c r="DI654" s="28"/>
      <c r="DJ654" s="28"/>
      <c r="DK654" s="28"/>
      <c r="DL654" s="28"/>
      <c r="DM654" s="28"/>
      <c r="DN654" s="28"/>
      <c r="DO654" s="28"/>
      <c r="DP654" s="28"/>
      <c r="DQ654" s="28"/>
      <c r="DR654" s="28"/>
      <c r="DS654" s="28"/>
      <c r="DT654" s="28"/>
      <c r="DU654" s="28"/>
      <c r="DV654" s="28"/>
      <c r="DW654" s="28"/>
      <c r="DX654" s="28"/>
      <c r="DY654" s="28"/>
      <c r="DZ654" s="28"/>
      <c r="EA654" s="28"/>
      <c r="EB654" s="28"/>
      <c r="EC654" s="28"/>
      <c r="ED654" s="28"/>
      <c r="EE654" s="28"/>
      <c r="EF654" s="28"/>
      <c r="EG654" s="28"/>
      <c r="EH654" s="28"/>
      <c r="EI654" s="28"/>
      <c r="EJ654" s="28"/>
      <c r="EK654" s="28"/>
      <c r="EL654" s="28"/>
      <c r="EM654" s="28"/>
    </row>
    <row r="655" spans="1:143" s="44" customFormat="1">
      <c r="A655" s="136"/>
      <c r="B655" s="103"/>
      <c r="C655" s="103"/>
      <c r="D655" s="103"/>
      <c r="K655" s="48"/>
      <c r="L655" s="48"/>
      <c r="O655" s="45"/>
      <c r="P655" s="45"/>
      <c r="U655" s="41"/>
      <c r="V655" s="41"/>
      <c r="W655" s="54"/>
      <c r="X655" s="54"/>
      <c r="AH655" s="61"/>
      <c r="AL655" s="100"/>
      <c r="AM655" s="32"/>
      <c r="AN655" s="32"/>
      <c r="AO655" s="32"/>
      <c r="AP655" s="126"/>
      <c r="AQ655" s="104"/>
      <c r="AR655" s="32"/>
      <c r="AS655" s="32"/>
      <c r="AT655" s="28"/>
      <c r="AU655" s="104"/>
      <c r="AV655" s="104"/>
      <c r="AW655" s="104"/>
      <c r="AX655" s="104"/>
      <c r="AY655" s="32"/>
      <c r="AZ655" s="104"/>
      <c r="BA655" s="104"/>
      <c r="BB655" s="108"/>
      <c r="BC655" s="108"/>
      <c r="BD655" s="108"/>
      <c r="BE655" s="104"/>
      <c r="BF655" s="104"/>
      <c r="BG655" s="28"/>
      <c r="BH655" s="28"/>
      <c r="BI655" s="28"/>
      <c r="BJ655" s="28"/>
      <c r="BK655" s="28"/>
      <c r="BL655" s="28"/>
      <c r="BM655" s="28"/>
      <c r="BN655" s="28"/>
      <c r="BO655" s="28"/>
      <c r="BP655" s="28"/>
      <c r="BQ655" s="28"/>
      <c r="BR655" s="28"/>
      <c r="BS655" s="28"/>
      <c r="BT655" s="28"/>
      <c r="BU655" s="28"/>
      <c r="BV655" s="28"/>
      <c r="BW655" s="28"/>
      <c r="BX655" s="28"/>
      <c r="BY655" s="28"/>
      <c r="BZ655" s="28"/>
      <c r="CA655" s="28"/>
      <c r="CB655" s="28"/>
      <c r="CC655" s="28"/>
      <c r="CD655" s="28"/>
      <c r="CE655" s="28"/>
      <c r="CF655" s="28"/>
      <c r="CG655" s="28"/>
      <c r="CH655" s="28"/>
      <c r="CI655" s="28"/>
      <c r="CJ655" s="28"/>
      <c r="CK655" s="28"/>
      <c r="CL655" s="28"/>
      <c r="CM655" s="28"/>
      <c r="CN655" s="28"/>
      <c r="CO655" s="28"/>
      <c r="CP655" s="28"/>
      <c r="CQ655" s="28"/>
      <c r="CR655" s="28"/>
      <c r="CS655" s="28"/>
      <c r="CT655" s="28"/>
      <c r="CU655" s="28"/>
      <c r="CV655" s="28"/>
      <c r="CW655" s="28"/>
      <c r="CX655" s="28"/>
      <c r="CY655" s="28"/>
      <c r="CZ655" s="28"/>
      <c r="DA655" s="28"/>
      <c r="DB655" s="28"/>
      <c r="DC655" s="28"/>
      <c r="DD655" s="28"/>
      <c r="DE655" s="28"/>
      <c r="DF655" s="28"/>
      <c r="DG655" s="28"/>
      <c r="DH655" s="28"/>
      <c r="DI655" s="28"/>
      <c r="DJ655" s="28"/>
      <c r="DK655" s="28"/>
      <c r="DL655" s="28"/>
      <c r="DM655" s="28"/>
      <c r="DN655" s="28"/>
      <c r="DO655" s="28"/>
      <c r="DP655" s="28"/>
      <c r="DQ655" s="28"/>
      <c r="DR655" s="28"/>
      <c r="DS655" s="28"/>
      <c r="DT655" s="28"/>
      <c r="DU655" s="28"/>
      <c r="DV655" s="28"/>
      <c r="DW655" s="28"/>
      <c r="DX655" s="28"/>
      <c r="DY655" s="28"/>
      <c r="DZ655" s="28"/>
      <c r="EA655" s="28"/>
      <c r="EB655" s="28"/>
      <c r="EC655" s="28"/>
      <c r="ED655" s="28"/>
      <c r="EE655" s="28"/>
      <c r="EF655" s="28"/>
      <c r="EG655" s="28"/>
      <c r="EH655" s="28"/>
      <c r="EI655" s="28"/>
      <c r="EJ655" s="28"/>
      <c r="EK655" s="28"/>
      <c r="EL655" s="28"/>
      <c r="EM655" s="28"/>
    </row>
    <row r="656" spans="1:143" s="44" customFormat="1">
      <c r="A656" s="136"/>
      <c r="B656" s="103"/>
      <c r="C656" s="103"/>
      <c r="D656" s="103"/>
      <c r="K656" s="48"/>
      <c r="L656" s="48"/>
      <c r="O656" s="45"/>
      <c r="P656" s="45"/>
      <c r="U656" s="41"/>
      <c r="V656" s="41"/>
      <c r="W656" s="54"/>
      <c r="X656" s="54"/>
      <c r="AH656" s="61"/>
      <c r="AL656" s="100"/>
      <c r="AM656" s="32"/>
      <c r="AN656" s="32"/>
      <c r="AO656" s="32"/>
      <c r="AP656" s="126"/>
      <c r="AQ656" s="104"/>
      <c r="AR656" s="32"/>
      <c r="AS656" s="32"/>
      <c r="AT656" s="28"/>
      <c r="AU656" s="104"/>
      <c r="AV656" s="104"/>
      <c r="AW656" s="104"/>
      <c r="AX656" s="104"/>
      <c r="AY656" s="32"/>
      <c r="AZ656" s="104"/>
      <c r="BA656" s="104"/>
      <c r="BB656" s="108"/>
      <c r="BC656" s="108"/>
      <c r="BD656" s="108"/>
      <c r="BE656" s="104"/>
      <c r="BF656" s="104"/>
      <c r="BG656" s="28"/>
      <c r="BH656" s="28"/>
      <c r="BI656" s="28"/>
      <c r="BJ656" s="28"/>
      <c r="BK656" s="28"/>
      <c r="BL656" s="28"/>
      <c r="BM656" s="28"/>
      <c r="BN656" s="28"/>
      <c r="BO656" s="28"/>
      <c r="BP656" s="28"/>
      <c r="BQ656" s="28"/>
      <c r="BR656" s="28"/>
      <c r="BS656" s="28"/>
      <c r="BT656" s="28"/>
      <c r="BU656" s="28"/>
      <c r="BV656" s="28"/>
      <c r="BW656" s="28"/>
      <c r="BX656" s="28"/>
      <c r="BY656" s="28"/>
      <c r="BZ656" s="28"/>
      <c r="CA656" s="28"/>
      <c r="CB656" s="28"/>
      <c r="CC656" s="28"/>
      <c r="CD656" s="28"/>
      <c r="CE656" s="28"/>
      <c r="CF656" s="28"/>
      <c r="CG656" s="28"/>
      <c r="CH656" s="28"/>
      <c r="CI656" s="28"/>
      <c r="CJ656" s="28"/>
      <c r="CK656" s="28"/>
      <c r="CL656" s="28"/>
      <c r="CM656" s="28"/>
      <c r="CN656" s="28"/>
      <c r="CO656" s="28"/>
      <c r="CP656" s="28"/>
      <c r="CQ656" s="28"/>
      <c r="CR656" s="28"/>
      <c r="CS656" s="28"/>
      <c r="CT656" s="28"/>
      <c r="CU656" s="28"/>
      <c r="CV656" s="28"/>
      <c r="CW656" s="28"/>
      <c r="CX656" s="28"/>
      <c r="CY656" s="28"/>
      <c r="CZ656" s="28"/>
      <c r="DA656" s="28"/>
      <c r="DB656" s="28"/>
      <c r="DC656" s="28"/>
      <c r="DD656" s="28"/>
      <c r="DE656" s="28"/>
      <c r="DF656" s="28"/>
      <c r="DG656" s="28"/>
      <c r="DH656" s="28"/>
      <c r="DI656" s="28"/>
      <c r="DJ656" s="28"/>
      <c r="DK656" s="28"/>
      <c r="DL656" s="28"/>
      <c r="DM656" s="28"/>
      <c r="DN656" s="28"/>
      <c r="DO656" s="28"/>
      <c r="DP656" s="28"/>
      <c r="DQ656" s="28"/>
      <c r="DR656" s="28"/>
      <c r="DS656" s="28"/>
      <c r="DT656" s="28"/>
      <c r="DU656" s="28"/>
      <c r="DV656" s="28"/>
      <c r="DW656" s="28"/>
      <c r="DX656" s="28"/>
      <c r="DY656" s="28"/>
      <c r="DZ656" s="28"/>
      <c r="EA656" s="28"/>
      <c r="EB656" s="28"/>
      <c r="EC656" s="28"/>
      <c r="ED656" s="28"/>
      <c r="EE656" s="28"/>
      <c r="EF656" s="28"/>
      <c r="EG656" s="28"/>
      <c r="EH656" s="28"/>
      <c r="EI656" s="28"/>
      <c r="EJ656" s="28"/>
      <c r="EK656" s="28"/>
      <c r="EL656" s="28"/>
      <c r="EM656" s="28"/>
    </row>
    <row r="657" spans="1:143" s="44" customFormat="1">
      <c r="A657" s="136"/>
      <c r="B657" s="103"/>
      <c r="C657" s="103"/>
      <c r="D657" s="103"/>
      <c r="K657" s="48"/>
      <c r="L657" s="48"/>
      <c r="O657" s="45"/>
      <c r="P657" s="45"/>
      <c r="U657" s="41"/>
      <c r="V657" s="41"/>
      <c r="W657" s="54"/>
      <c r="X657" s="54"/>
      <c r="AH657" s="61"/>
      <c r="AL657" s="100"/>
      <c r="AM657" s="32"/>
      <c r="AN657" s="32"/>
      <c r="AO657" s="32"/>
      <c r="AP657" s="126"/>
      <c r="AQ657" s="104"/>
      <c r="AR657" s="32"/>
      <c r="AS657" s="32"/>
      <c r="AT657" s="28"/>
      <c r="AU657" s="104"/>
      <c r="AV657" s="104"/>
      <c r="AW657" s="104"/>
      <c r="AX657" s="104"/>
      <c r="AY657" s="32"/>
      <c r="AZ657" s="104"/>
      <c r="BA657" s="104"/>
      <c r="BB657" s="108"/>
      <c r="BC657" s="108"/>
      <c r="BD657" s="108"/>
      <c r="BE657" s="104"/>
      <c r="BF657" s="104"/>
      <c r="BG657" s="28"/>
      <c r="BH657" s="28"/>
      <c r="BI657" s="28"/>
      <c r="BJ657" s="28"/>
      <c r="BK657" s="28"/>
      <c r="BL657" s="28"/>
      <c r="BM657" s="28"/>
      <c r="BN657" s="28"/>
      <c r="BO657" s="28"/>
      <c r="BP657" s="28"/>
      <c r="BQ657" s="28"/>
      <c r="BR657" s="28"/>
      <c r="BS657" s="28"/>
      <c r="BT657" s="28"/>
      <c r="BU657" s="28"/>
      <c r="BV657" s="28"/>
      <c r="BW657" s="28"/>
      <c r="BX657" s="28"/>
      <c r="BY657" s="28"/>
      <c r="BZ657" s="28"/>
      <c r="CA657" s="28"/>
      <c r="CB657" s="28"/>
      <c r="CC657" s="28"/>
      <c r="CD657" s="28"/>
      <c r="CE657" s="28"/>
      <c r="CF657" s="28"/>
      <c r="CG657" s="28"/>
      <c r="CH657" s="28"/>
      <c r="CI657" s="28"/>
      <c r="CJ657" s="28"/>
      <c r="CK657" s="28"/>
      <c r="CL657" s="28"/>
      <c r="CM657" s="28"/>
      <c r="CN657" s="28"/>
      <c r="CO657" s="28"/>
      <c r="CP657" s="28"/>
      <c r="CQ657" s="28"/>
      <c r="CR657" s="28"/>
      <c r="CS657" s="28"/>
      <c r="CT657" s="28"/>
      <c r="CU657" s="28"/>
      <c r="CV657" s="28"/>
      <c r="CW657" s="28"/>
      <c r="CX657" s="28"/>
      <c r="CY657" s="28"/>
      <c r="CZ657" s="28"/>
      <c r="DA657" s="28"/>
      <c r="DB657" s="28"/>
      <c r="DC657" s="28"/>
      <c r="DD657" s="28"/>
      <c r="DE657" s="28"/>
      <c r="DF657" s="28"/>
      <c r="DG657" s="28"/>
      <c r="DH657" s="28"/>
      <c r="DI657" s="28"/>
      <c r="DJ657" s="28"/>
      <c r="DK657" s="28"/>
      <c r="DL657" s="28"/>
      <c r="DM657" s="28"/>
      <c r="DN657" s="28"/>
      <c r="DO657" s="28"/>
      <c r="DP657" s="28"/>
      <c r="DQ657" s="28"/>
      <c r="DR657" s="28"/>
      <c r="DS657" s="28"/>
      <c r="DT657" s="28"/>
      <c r="DU657" s="28"/>
      <c r="DV657" s="28"/>
      <c r="DW657" s="28"/>
      <c r="DX657" s="28"/>
      <c r="DY657" s="28"/>
      <c r="DZ657" s="28"/>
      <c r="EA657" s="28"/>
      <c r="EB657" s="28"/>
      <c r="EC657" s="28"/>
      <c r="ED657" s="28"/>
      <c r="EE657" s="28"/>
      <c r="EF657" s="28"/>
      <c r="EG657" s="28"/>
      <c r="EH657" s="28"/>
      <c r="EI657" s="28"/>
      <c r="EJ657" s="28"/>
      <c r="EK657" s="28"/>
      <c r="EL657" s="28"/>
      <c r="EM657" s="28"/>
    </row>
    <row r="658" spans="1:143" s="44" customFormat="1">
      <c r="A658" s="136"/>
      <c r="B658" s="103"/>
      <c r="C658" s="103"/>
      <c r="D658" s="103"/>
      <c r="K658" s="48"/>
      <c r="L658" s="48"/>
      <c r="O658" s="45"/>
      <c r="P658" s="45"/>
      <c r="U658" s="41"/>
      <c r="V658" s="41"/>
      <c r="W658" s="54"/>
      <c r="X658" s="54"/>
      <c r="AH658" s="61"/>
      <c r="AL658" s="100"/>
      <c r="AM658" s="32"/>
      <c r="AN658" s="32"/>
      <c r="AO658" s="32"/>
      <c r="AP658" s="126"/>
      <c r="AQ658" s="104"/>
      <c r="AR658" s="32"/>
      <c r="AS658" s="32"/>
      <c r="AT658" s="28"/>
      <c r="AU658" s="104"/>
      <c r="AV658" s="104"/>
      <c r="AW658" s="104"/>
      <c r="AX658" s="104"/>
      <c r="AY658" s="32"/>
      <c r="AZ658" s="104"/>
      <c r="BA658" s="104"/>
      <c r="BB658" s="108"/>
      <c r="BC658" s="108"/>
      <c r="BD658" s="108"/>
      <c r="BE658" s="104"/>
      <c r="BF658" s="104"/>
      <c r="BG658" s="28"/>
      <c r="BH658" s="28"/>
      <c r="BI658" s="28"/>
      <c r="BJ658" s="28"/>
      <c r="BK658" s="28"/>
      <c r="BL658" s="28"/>
      <c r="BM658" s="28"/>
      <c r="BN658" s="28"/>
      <c r="BO658" s="28"/>
      <c r="BP658" s="28"/>
      <c r="BQ658" s="28"/>
      <c r="BR658" s="28"/>
      <c r="BS658" s="28"/>
      <c r="BT658" s="28"/>
      <c r="BU658" s="28"/>
      <c r="BV658" s="28"/>
      <c r="BW658" s="28"/>
      <c r="BX658" s="28"/>
      <c r="BY658" s="28"/>
      <c r="BZ658" s="28"/>
      <c r="CA658" s="28"/>
      <c r="CB658" s="28"/>
      <c r="CC658" s="28"/>
      <c r="CD658" s="28"/>
      <c r="CE658" s="28"/>
      <c r="CF658" s="28"/>
      <c r="CG658" s="28"/>
      <c r="CH658" s="28"/>
      <c r="CI658" s="28"/>
      <c r="CJ658" s="28"/>
      <c r="CK658" s="28"/>
      <c r="CL658" s="28"/>
      <c r="CM658" s="28"/>
      <c r="CN658" s="28"/>
      <c r="CO658" s="28"/>
      <c r="CP658" s="28"/>
      <c r="CQ658" s="28"/>
      <c r="CR658" s="28"/>
      <c r="CS658" s="28"/>
      <c r="CT658" s="28"/>
      <c r="CU658" s="28"/>
      <c r="CV658" s="28"/>
      <c r="CW658" s="28"/>
      <c r="CX658" s="28"/>
      <c r="CY658" s="28"/>
      <c r="CZ658" s="28"/>
      <c r="DA658" s="28"/>
      <c r="DB658" s="28"/>
      <c r="DC658" s="28"/>
      <c r="DD658" s="28"/>
      <c r="DE658" s="28"/>
      <c r="DF658" s="28"/>
      <c r="DG658" s="28"/>
      <c r="DH658" s="28"/>
      <c r="DI658" s="28"/>
      <c r="DJ658" s="28"/>
      <c r="DK658" s="28"/>
      <c r="DL658" s="28"/>
      <c r="DM658" s="28"/>
      <c r="DN658" s="28"/>
      <c r="DO658" s="28"/>
      <c r="DP658" s="28"/>
      <c r="DQ658" s="28"/>
      <c r="DR658" s="28"/>
      <c r="DS658" s="28"/>
      <c r="DT658" s="28"/>
      <c r="DU658" s="28"/>
      <c r="DV658" s="28"/>
      <c r="DW658" s="28"/>
      <c r="DX658" s="28"/>
      <c r="DY658" s="28"/>
      <c r="DZ658" s="28"/>
      <c r="EA658" s="28"/>
      <c r="EB658" s="28"/>
      <c r="EC658" s="28"/>
      <c r="ED658" s="28"/>
      <c r="EE658" s="28"/>
      <c r="EF658" s="28"/>
      <c r="EG658" s="28"/>
      <c r="EH658" s="28"/>
      <c r="EI658" s="28"/>
      <c r="EJ658" s="28"/>
      <c r="EK658" s="28"/>
      <c r="EL658" s="28"/>
      <c r="EM658" s="28"/>
    </row>
    <row r="659" spans="1:143" s="44" customFormat="1">
      <c r="A659" s="136"/>
      <c r="B659" s="103"/>
      <c r="C659" s="103"/>
      <c r="D659" s="103"/>
      <c r="K659" s="48"/>
      <c r="L659" s="48"/>
      <c r="O659" s="45"/>
      <c r="P659" s="45"/>
      <c r="U659" s="41"/>
      <c r="V659" s="41"/>
      <c r="W659" s="54"/>
      <c r="X659" s="54"/>
      <c r="AH659" s="61"/>
      <c r="AL659" s="100"/>
      <c r="AM659" s="32"/>
      <c r="AN659" s="32"/>
      <c r="AO659" s="32"/>
      <c r="AP659" s="126"/>
      <c r="AQ659" s="104"/>
      <c r="AR659" s="32"/>
      <c r="AS659" s="32"/>
      <c r="AT659" s="28"/>
      <c r="AU659" s="104"/>
      <c r="AV659" s="104"/>
      <c r="AW659" s="104"/>
      <c r="AX659" s="104"/>
      <c r="AY659" s="32"/>
      <c r="AZ659" s="104"/>
      <c r="BA659" s="104"/>
      <c r="BB659" s="108"/>
      <c r="BC659" s="108"/>
      <c r="BD659" s="108"/>
      <c r="BE659" s="104"/>
      <c r="BF659" s="104"/>
      <c r="BG659" s="28"/>
      <c r="BH659" s="28"/>
      <c r="BI659" s="28"/>
      <c r="BJ659" s="28"/>
      <c r="BK659" s="28"/>
      <c r="BL659" s="28"/>
      <c r="BM659" s="28"/>
      <c r="BN659" s="28"/>
      <c r="BO659" s="28"/>
      <c r="BP659" s="28"/>
      <c r="BQ659" s="28"/>
      <c r="BR659" s="28"/>
      <c r="BS659" s="28"/>
      <c r="BT659" s="28"/>
      <c r="BU659" s="28"/>
      <c r="BV659" s="28"/>
      <c r="BW659" s="28"/>
      <c r="BX659" s="28"/>
      <c r="BY659" s="28"/>
      <c r="BZ659" s="28"/>
      <c r="CA659" s="28"/>
      <c r="CB659" s="28"/>
      <c r="CC659" s="28"/>
      <c r="CD659" s="28"/>
      <c r="CE659" s="28"/>
      <c r="CF659" s="28"/>
      <c r="CG659" s="28"/>
      <c r="CH659" s="28"/>
      <c r="CI659" s="28"/>
      <c r="CJ659" s="28"/>
      <c r="CK659" s="28"/>
      <c r="CL659" s="28"/>
      <c r="CM659" s="28"/>
      <c r="CN659" s="28"/>
      <c r="CO659" s="28"/>
      <c r="CP659" s="28"/>
      <c r="CQ659" s="28"/>
      <c r="CR659" s="28"/>
      <c r="CS659" s="28"/>
      <c r="CT659" s="28"/>
      <c r="CU659" s="28"/>
      <c r="CV659" s="28"/>
      <c r="CW659" s="28"/>
      <c r="CX659" s="28"/>
      <c r="CY659" s="28"/>
      <c r="CZ659" s="28"/>
      <c r="DA659" s="28"/>
      <c r="DB659" s="28"/>
      <c r="DC659" s="28"/>
      <c r="DD659" s="28"/>
      <c r="DE659" s="28"/>
      <c r="DF659" s="28"/>
      <c r="DG659" s="28"/>
      <c r="DH659" s="28"/>
      <c r="DI659" s="28"/>
      <c r="DJ659" s="28"/>
      <c r="DK659" s="28"/>
      <c r="DL659" s="28"/>
      <c r="DM659" s="28"/>
      <c r="DN659" s="28"/>
      <c r="DO659" s="28"/>
      <c r="DP659" s="28"/>
      <c r="DQ659" s="28"/>
      <c r="DR659" s="28"/>
      <c r="DS659" s="28"/>
      <c r="DT659" s="28"/>
      <c r="DU659" s="28"/>
      <c r="DV659" s="28"/>
      <c r="DW659" s="28"/>
      <c r="DX659" s="28"/>
      <c r="DY659" s="28"/>
      <c r="DZ659" s="28"/>
      <c r="EA659" s="28"/>
      <c r="EB659" s="28"/>
      <c r="EC659" s="28"/>
      <c r="ED659" s="28"/>
      <c r="EE659" s="28"/>
      <c r="EF659" s="28"/>
      <c r="EG659" s="28"/>
      <c r="EH659" s="28"/>
      <c r="EI659" s="28"/>
      <c r="EJ659" s="28"/>
      <c r="EK659" s="28"/>
      <c r="EL659" s="28"/>
      <c r="EM659" s="28"/>
    </row>
    <row r="660" spans="1:143" s="44" customFormat="1">
      <c r="A660" s="136"/>
      <c r="B660" s="103"/>
      <c r="C660" s="103"/>
      <c r="D660" s="103"/>
      <c r="K660" s="48"/>
      <c r="L660" s="48"/>
      <c r="O660" s="45"/>
      <c r="P660" s="45"/>
      <c r="U660" s="41"/>
      <c r="V660" s="41"/>
      <c r="W660" s="54"/>
      <c r="X660" s="54"/>
      <c r="AH660" s="61"/>
      <c r="AL660" s="100"/>
      <c r="AM660" s="32"/>
      <c r="AN660" s="32"/>
      <c r="AO660" s="32"/>
      <c r="AP660" s="126"/>
      <c r="AQ660" s="104"/>
      <c r="AR660" s="32"/>
      <c r="AS660" s="32"/>
      <c r="AT660" s="28"/>
      <c r="AU660" s="104"/>
      <c r="AV660" s="104"/>
      <c r="AW660" s="104"/>
      <c r="AX660" s="104"/>
      <c r="AY660" s="32"/>
      <c r="AZ660" s="104"/>
      <c r="BA660" s="104"/>
      <c r="BB660" s="108"/>
      <c r="BC660" s="108"/>
      <c r="BD660" s="108"/>
      <c r="BE660" s="104"/>
      <c r="BF660" s="104"/>
      <c r="BG660" s="28"/>
      <c r="BH660" s="28"/>
      <c r="BI660" s="28"/>
      <c r="BJ660" s="28"/>
      <c r="BK660" s="28"/>
      <c r="BL660" s="28"/>
      <c r="BM660" s="28"/>
      <c r="BN660" s="28"/>
      <c r="BO660" s="28"/>
      <c r="BP660" s="28"/>
      <c r="BQ660" s="28"/>
      <c r="BR660" s="28"/>
      <c r="BS660" s="28"/>
      <c r="BT660" s="28"/>
      <c r="BU660" s="28"/>
      <c r="BV660" s="28"/>
      <c r="BW660" s="28"/>
      <c r="BX660" s="28"/>
      <c r="BY660" s="28"/>
      <c r="BZ660" s="28"/>
      <c r="CA660" s="28"/>
      <c r="CB660" s="28"/>
      <c r="CC660" s="28"/>
      <c r="CD660" s="28"/>
      <c r="CE660" s="28"/>
      <c r="CF660" s="28"/>
      <c r="CG660" s="28"/>
      <c r="CH660" s="28"/>
      <c r="CI660" s="28"/>
      <c r="CJ660" s="28"/>
      <c r="CK660" s="28"/>
      <c r="CL660" s="28"/>
      <c r="CM660" s="28"/>
      <c r="CN660" s="28"/>
      <c r="CO660" s="28"/>
      <c r="CP660" s="28"/>
      <c r="CQ660" s="28"/>
      <c r="CR660" s="28"/>
      <c r="CS660" s="28"/>
      <c r="CT660" s="28"/>
      <c r="CU660" s="28"/>
      <c r="CV660" s="28"/>
      <c r="CW660" s="28"/>
      <c r="CX660" s="28"/>
      <c r="CY660" s="28"/>
      <c r="CZ660" s="28"/>
      <c r="DA660" s="28"/>
      <c r="DB660" s="28"/>
      <c r="DC660" s="28"/>
      <c r="DD660" s="28"/>
      <c r="DE660" s="28"/>
      <c r="DF660" s="28"/>
      <c r="DG660" s="28"/>
      <c r="DH660" s="28"/>
      <c r="DI660" s="28"/>
      <c r="DJ660" s="28"/>
      <c r="DK660" s="28"/>
      <c r="DL660" s="28"/>
      <c r="DM660" s="28"/>
      <c r="DN660" s="28"/>
      <c r="DO660" s="28"/>
      <c r="DP660" s="28"/>
      <c r="DQ660" s="28"/>
      <c r="DR660" s="28"/>
      <c r="DS660" s="28"/>
      <c r="DT660" s="28"/>
      <c r="DU660" s="28"/>
      <c r="DV660" s="28"/>
      <c r="DW660" s="28"/>
      <c r="DX660" s="28"/>
      <c r="DY660" s="28"/>
      <c r="DZ660" s="28"/>
      <c r="EA660" s="28"/>
      <c r="EB660" s="28"/>
      <c r="EC660" s="28"/>
      <c r="ED660" s="28"/>
      <c r="EE660" s="28"/>
      <c r="EF660" s="28"/>
      <c r="EG660" s="28"/>
      <c r="EH660" s="28"/>
      <c r="EI660" s="28"/>
      <c r="EJ660" s="28"/>
      <c r="EK660" s="28"/>
      <c r="EL660" s="28"/>
      <c r="EM660" s="28"/>
    </row>
    <row r="661" spans="1:143" s="44" customFormat="1">
      <c r="A661" s="136"/>
      <c r="B661" s="103"/>
      <c r="C661" s="103"/>
      <c r="D661" s="103"/>
      <c r="K661" s="48"/>
      <c r="L661" s="48"/>
      <c r="O661" s="45"/>
      <c r="P661" s="45"/>
      <c r="U661" s="41"/>
      <c r="V661" s="41"/>
      <c r="W661" s="54"/>
      <c r="X661" s="54"/>
      <c r="AH661" s="61"/>
      <c r="AL661" s="100"/>
      <c r="AM661" s="32"/>
      <c r="AN661" s="32"/>
      <c r="AO661" s="32"/>
      <c r="AP661" s="126"/>
      <c r="AQ661" s="104"/>
      <c r="AR661" s="32"/>
      <c r="AS661" s="32"/>
      <c r="AT661" s="28"/>
      <c r="AU661" s="104"/>
      <c r="AV661" s="104"/>
      <c r="AW661" s="104"/>
      <c r="AX661" s="104"/>
      <c r="AY661" s="32"/>
      <c r="AZ661" s="104"/>
      <c r="BA661" s="104"/>
      <c r="BB661" s="108"/>
      <c r="BC661" s="108"/>
      <c r="BD661" s="108"/>
      <c r="BE661" s="104"/>
      <c r="BF661" s="104"/>
      <c r="BG661" s="28"/>
      <c r="BH661" s="28"/>
      <c r="BI661" s="28"/>
      <c r="BJ661" s="28"/>
      <c r="BK661" s="28"/>
      <c r="BL661" s="28"/>
      <c r="BM661" s="28"/>
      <c r="BN661" s="28"/>
      <c r="BO661" s="28"/>
      <c r="BP661" s="28"/>
      <c r="BQ661" s="28"/>
      <c r="BR661" s="28"/>
      <c r="BS661" s="28"/>
      <c r="BT661" s="28"/>
      <c r="BU661" s="28"/>
      <c r="BV661" s="28"/>
      <c r="BW661" s="28"/>
      <c r="BX661" s="28"/>
      <c r="BY661" s="28"/>
      <c r="BZ661" s="28"/>
      <c r="CA661" s="28"/>
      <c r="CB661" s="28"/>
      <c r="CC661" s="28"/>
      <c r="CD661" s="28"/>
      <c r="CE661" s="28"/>
      <c r="CF661" s="28"/>
      <c r="CG661" s="28"/>
      <c r="CH661" s="28"/>
      <c r="CI661" s="28"/>
      <c r="CJ661" s="28"/>
      <c r="CK661" s="28"/>
      <c r="CL661" s="28"/>
      <c r="CM661" s="28"/>
      <c r="CN661" s="28"/>
      <c r="CO661" s="28"/>
      <c r="CP661" s="28"/>
      <c r="CQ661" s="28"/>
      <c r="CR661" s="28"/>
      <c r="CS661" s="28"/>
      <c r="CT661" s="28"/>
      <c r="CU661" s="28"/>
      <c r="CV661" s="28"/>
      <c r="CW661" s="28"/>
      <c r="CX661" s="28"/>
      <c r="CY661" s="28"/>
      <c r="CZ661" s="28"/>
      <c r="DA661" s="28"/>
      <c r="DB661" s="28"/>
      <c r="DC661" s="28"/>
      <c r="DD661" s="28"/>
      <c r="DE661" s="28"/>
      <c r="DF661" s="28"/>
      <c r="DG661" s="28"/>
      <c r="DH661" s="28"/>
      <c r="DI661" s="28"/>
      <c r="DJ661" s="28"/>
      <c r="DK661" s="28"/>
      <c r="DL661" s="28"/>
      <c r="DM661" s="28"/>
      <c r="DN661" s="28"/>
      <c r="DO661" s="28"/>
      <c r="DP661" s="28"/>
      <c r="DQ661" s="28"/>
      <c r="DR661" s="28"/>
      <c r="DS661" s="28"/>
      <c r="DT661" s="28"/>
      <c r="DU661" s="28"/>
      <c r="DV661" s="28"/>
      <c r="DW661" s="28"/>
      <c r="DX661" s="28"/>
      <c r="DY661" s="28"/>
      <c r="DZ661" s="28"/>
      <c r="EA661" s="28"/>
      <c r="EB661" s="28"/>
      <c r="EC661" s="28"/>
      <c r="ED661" s="28"/>
      <c r="EE661" s="28"/>
      <c r="EF661" s="28"/>
      <c r="EG661" s="28"/>
      <c r="EH661" s="28"/>
      <c r="EI661" s="28"/>
      <c r="EJ661" s="28"/>
      <c r="EK661" s="28"/>
      <c r="EL661" s="28"/>
      <c r="EM661" s="28"/>
    </row>
    <row r="662" spans="1:143" s="44" customFormat="1">
      <c r="A662" s="136"/>
      <c r="B662" s="103"/>
      <c r="C662" s="103"/>
      <c r="D662" s="103"/>
      <c r="K662" s="48"/>
      <c r="L662" s="48"/>
      <c r="O662" s="45"/>
      <c r="P662" s="45"/>
      <c r="U662" s="41"/>
      <c r="V662" s="41"/>
      <c r="W662" s="54"/>
      <c r="X662" s="54"/>
      <c r="AH662" s="61"/>
      <c r="AL662" s="100"/>
      <c r="AM662" s="32"/>
      <c r="AN662" s="32"/>
      <c r="AO662" s="32"/>
      <c r="AP662" s="126"/>
      <c r="AQ662" s="104"/>
      <c r="AR662" s="32"/>
      <c r="AS662" s="32"/>
      <c r="AT662" s="28"/>
      <c r="AU662" s="104"/>
      <c r="AV662" s="104"/>
      <c r="AW662" s="104"/>
      <c r="AX662" s="104"/>
      <c r="AY662" s="32"/>
      <c r="AZ662" s="104"/>
      <c r="BA662" s="104"/>
      <c r="BB662" s="108"/>
      <c r="BC662" s="108"/>
      <c r="BD662" s="108"/>
      <c r="BE662" s="104"/>
      <c r="BF662" s="104"/>
      <c r="BG662" s="28"/>
      <c r="BH662" s="28"/>
      <c r="BI662" s="28"/>
      <c r="BJ662" s="28"/>
      <c r="BK662" s="28"/>
      <c r="BL662" s="28"/>
      <c r="BM662" s="28"/>
      <c r="BN662" s="28"/>
      <c r="BO662" s="28"/>
      <c r="BP662" s="28"/>
      <c r="BQ662" s="28"/>
      <c r="BR662" s="28"/>
      <c r="BS662" s="28"/>
      <c r="BT662" s="28"/>
      <c r="BU662" s="28"/>
      <c r="BV662" s="28"/>
      <c r="BW662" s="28"/>
      <c r="BX662" s="28"/>
      <c r="BY662" s="28"/>
      <c r="BZ662" s="28"/>
      <c r="CA662" s="28"/>
      <c r="CB662" s="28"/>
      <c r="CC662" s="28"/>
      <c r="CD662" s="28"/>
      <c r="CE662" s="28"/>
      <c r="CF662" s="28"/>
      <c r="CG662" s="28"/>
      <c r="CH662" s="28"/>
      <c r="CI662" s="28"/>
      <c r="CJ662" s="28"/>
      <c r="CK662" s="28"/>
      <c r="CL662" s="28"/>
      <c r="CM662" s="28"/>
      <c r="CN662" s="28"/>
      <c r="CO662" s="28"/>
      <c r="CP662" s="28"/>
      <c r="CQ662" s="28"/>
      <c r="CR662" s="28"/>
      <c r="CS662" s="28"/>
      <c r="CT662" s="28"/>
      <c r="CU662" s="28"/>
      <c r="CV662" s="28"/>
      <c r="CW662" s="28"/>
      <c r="CX662" s="28"/>
      <c r="CY662" s="28"/>
      <c r="CZ662" s="28"/>
      <c r="DA662" s="28"/>
      <c r="DB662" s="28"/>
      <c r="DC662" s="28"/>
      <c r="DD662" s="28"/>
      <c r="DE662" s="28"/>
      <c r="DF662" s="28"/>
      <c r="DG662" s="28"/>
      <c r="DH662" s="28"/>
      <c r="DI662" s="28"/>
      <c r="DJ662" s="28"/>
      <c r="DK662" s="28"/>
      <c r="DL662" s="28"/>
      <c r="DM662" s="28"/>
      <c r="DN662" s="28"/>
      <c r="DO662" s="28"/>
      <c r="DP662" s="28"/>
      <c r="DQ662" s="28"/>
      <c r="DR662" s="28"/>
      <c r="DS662" s="28"/>
      <c r="DT662" s="28"/>
      <c r="DU662" s="28"/>
      <c r="DV662" s="28"/>
      <c r="DW662" s="28"/>
      <c r="DX662" s="28"/>
      <c r="DY662" s="28"/>
      <c r="DZ662" s="28"/>
      <c r="EA662" s="28"/>
      <c r="EB662" s="28"/>
      <c r="EC662" s="28"/>
      <c r="ED662" s="28"/>
      <c r="EE662" s="28"/>
      <c r="EF662" s="28"/>
      <c r="EG662" s="28"/>
      <c r="EH662" s="28"/>
      <c r="EI662" s="28"/>
      <c r="EJ662" s="28"/>
      <c r="EK662" s="28"/>
      <c r="EL662" s="28"/>
      <c r="EM662" s="28"/>
    </row>
    <row r="663" spans="1:143" s="44" customFormat="1">
      <c r="A663" s="136"/>
      <c r="B663" s="103"/>
      <c r="C663" s="103"/>
      <c r="D663" s="103"/>
      <c r="K663" s="48"/>
      <c r="L663" s="48"/>
      <c r="O663" s="45"/>
      <c r="P663" s="45"/>
      <c r="U663" s="41"/>
      <c r="V663" s="41"/>
      <c r="W663" s="54"/>
      <c r="X663" s="54"/>
      <c r="AH663" s="61"/>
      <c r="AL663" s="100"/>
      <c r="AM663" s="32"/>
      <c r="AN663" s="32"/>
      <c r="AO663" s="32"/>
      <c r="AP663" s="126"/>
      <c r="AQ663" s="104"/>
      <c r="AR663" s="32"/>
      <c r="AS663" s="32"/>
      <c r="AT663" s="28"/>
      <c r="AU663" s="104"/>
      <c r="AV663" s="104"/>
      <c r="AW663" s="104"/>
      <c r="AX663" s="104"/>
      <c r="AY663" s="32"/>
      <c r="AZ663" s="104"/>
      <c r="BA663" s="104"/>
      <c r="BB663" s="108"/>
      <c r="BC663" s="108"/>
      <c r="BD663" s="108"/>
      <c r="BE663" s="104"/>
      <c r="BF663" s="104"/>
      <c r="BG663" s="28"/>
      <c r="BH663" s="28"/>
      <c r="BI663" s="28"/>
      <c r="BJ663" s="28"/>
      <c r="BK663" s="28"/>
      <c r="BL663" s="28"/>
      <c r="BM663" s="28"/>
      <c r="BN663" s="28"/>
      <c r="BO663" s="28"/>
      <c r="BP663" s="28"/>
      <c r="BQ663" s="28"/>
      <c r="BR663" s="28"/>
      <c r="BS663" s="28"/>
      <c r="BT663" s="28"/>
      <c r="BU663" s="28"/>
      <c r="BV663" s="28"/>
      <c r="BW663" s="28"/>
      <c r="BX663" s="28"/>
      <c r="BY663" s="28"/>
      <c r="BZ663" s="28"/>
      <c r="CA663" s="28"/>
      <c r="CB663" s="28"/>
      <c r="CC663" s="28"/>
      <c r="CD663" s="28"/>
      <c r="CE663" s="28"/>
      <c r="CF663" s="28"/>
      <c r="CG663" s="28"/>
      <c r="CH663" s="28"/>
      <c r="CI663" s="28"/>
      <c r="CJ663" s="28"/>
      <c r="CK663" s="28"/>
      <c r="CL663" s="28"/>
      <c r="CM663" s="28"/>
      <c r="CN663" s="28"/>
      <c r="CO663" s="28"/>
      <c r="CP663" s="28"/>
      <c r="CQ663" s="28"/>
      <c r="CR663" s="28"/>
      <c r="CS663" s="28"/>
      <c r="CT663" s="28"/>
      <c r="CU663" s="28"/>
      <c r="CV663" s="28"/>
      <c r="CW663" s="28"/>
      <c r="CX663" s="28"/>
      <c r="CY663" s="28"/>
      <c r="CZ663" s="28"/>
      <c r="DA663" s="28"/>
      <c r="DB663" s="28"/>
      <c r="DC663" s="28"/>
      <c r="DD663" s="28"/>
      <c r="DE663" s="28"/>
      <c r="DF663" s="28"/>
      <c r="DG663" s="28"/>
      <c r="DH663" s="28"/>
      <c r="DI663" s="28"/>
      <c r="DJ663" s="28"/>
      <c r="DK663" s="28"/>
      <c r="DL663" s="28"/>
      <c r="DM663" s="28"/>
      <c r="DN663" s="28"/>
      <c r="DO663" s="28"/>
      <c r="DP663" s="28"/>
      <c r="DQ663" s="28"/>
      <c r="DR663" s="28"/>
      <c r="DS663" s="28"/>
      <c r="DT663" s="28"/>
      <c r="DU663" s="28"/>
      <c r="DV663" s="28"/>
      <c r="DW663" s="28"/>
      <c r="DX663" s="28"/>
      <c r="DY663" s="28"/>
      <c r="DZ663" s="28"/>
      <c r="EA663" s="28"/>
      <c r="EB663" s="28"/>
      <c r="EC663" s="28"/>
      <c r="ED663" s="28"/>
      <c r="EE663" s="28"/>
      <c r="EF663" s="28"/>
      <c r="EG663" s="28"/>
      <c r="EH663" s="28"/>
      <c r="EI663" s="28"/>
      <c r="EJ663" s="28"/>
      <c r="EK663" s="28"/>
      <c r="EL663" s="28"/>
      <c r="EM663" s="28"/>
    </row>
    <row r="664" spans="1:143" s="44" customFormat="1">
      <c r="A664" s="136"/>
      <c r="B664" s="103"/>
      <c r="C664" s="103"/>
      <c r="D664" s="103"/>
      <c r="K664" s="48"/>
      <c r="L664" s="48"/>
      <c r="O664" s="45"/>
      <c r="P664" s="45"/>
      <c r="U664" s="41"/>
      <c r="V664" s="41"/>
      <c r="W664" s="54"/>
      <c r="X664" s="54"/>
      <c r="AH664" s="61"/>
      <c r="AL664" s="100"/>
      <c r="AM664" s="32"/>
      <c r="AN664" s="32"/>
      <c r="AO664" s="32"/>
      <c r="AP664" s="126"/>
      <c r="AQ664" s="104"/>
      <c r="AR664" s="32"/>
      <c r="AS664" s="32"/>
      <c r="AT664" s="28"/>
      <c r="AU664" s="104"/>
      <c r="AV664" s="104"/>
      <c r="AW664" s="104"/>
      <c r="AX664" s="104"/>
      <c r="AY664" s="32"/>
      <c r="AZ664" s="104"/>
      <c r="BA664" s="104"/>
      <c r="BB664" s="108"/>
      <c r="BC664" s="108"/>
      <c r="BD664" s="108"/>
      <c r="BE664" s="104"/>
      <c r="BF664" s="104"/>
      <c r="BG664" s="28"/>
      <c r="BH664" s="28"/>
      <c r="BI664" s="28"/>
      <c r="BJ664" s="28"/>
      <c r="BK664" s="28"/>
      <c r="BL664" s="28"/>
      <c r="BM664" s="28"/>
      <c r="BN664" s="28"/>
      <c r="BO664" s="28"/>
      <c r="BP664" s="28"/>
      <c r="BQ664" s="28"/>
      <c r="BR664" s="28"/>
      <c r="BS664" s="28"/>
      <c r="BT664" s="28"/>
      <c r="BU664" s="28"/>
      <c r="BV664" s="28"/>
      <c r="BW664" s="28"/>
      <c r="BX664" s="28"/>
      <c r="BY664" s="28"/>
      <c r="BZ664" s="28"/>
      <c r="CA664" s="28"/>
      <c r="CB664" s="28"/>
      <c r="CC664" s="28"/>
      <c r="CD664" s="28"/>
      <c r="CE664" s="28"/>
      <c r="CF664" s="28"/>
      <c r="CG664" s="28"/>
      <c r="CH664" s="28"/>
      <c r="CI664" s="28"/>
      <c r="CJ664" s="28"/>
      <c r="CK664" s="28"/>
      <c r="CL664" s="28"/>
      <c r="CM664" s="28"/>
      <c r="CN664" s="28"/>
      <c r="CO664" s="28"/>
      <c r="CP664" s="28"/>
      <c r="CQ664" s="28"/>
      <c r="CR664" s="28"/>
      <c r="CS664" s="28"/>
      <c r="CT664" s="28"/>
      <c r="CU664" s="28"/>
      <c r="CV664" s="28"/>
      <c r="CW664" s="28"/>
      <c r="CX664" s="28"/>
      <c r="CY664" s="28"/>
      <c r="CZ664" s="28"/>
      <c r="DA664" s="28"/>
      <c r="DB664" s="28"/>
      <c r="DC664" s="28"/>
      <c r="DD664" s="28"/>
      <c r="DE664" s="28"/>
      <c r="DF664" s="28"/>
      <c r="DG664" s="28"/>
      <c r="DH664" s="28"/>
      <c r="DI664" s="28"/>
      <c r="DJ664" s="28"/>
      <c r="DK664" s="28"/>
      <c r="DL664" s="28"/>
      <c r="DM664" s="28"/>
      <c r="DN664" s="28"/>
      <c r="DO664" s="28"/>
      <c r="DP664" s="28"/>
      <c r="DQ664" s="28"/>
      <c r="DR664" s="28"/>
      <c r="DS664" s="28"/>
      <c r="DT664" s="28"/>
      <c r="DU664" s="28"/>
      <c r="DV664" s="28"/>
      <c r="DW664" s="28"/>
      <c r="DX664" s="28"/>
      <c r="DY664" s="28"/>
      <c r="DZ664" s="28"/>
      <c r="EA664" s="28"/>
      <c r="EB664" s="28"/>
      <c r="EC664" s="28"/>
      <c r="ED664" s="28"/>
      <c r="EE664" s="28"/>
      <c r="EF664" s="28"/>
      <c r="EG664" s="28"/>
      <c r="EH664" s="28"/>
      <c r="EI664" s="28"/>
      <c r="EJ664" s="28"/>
      <c r="EK664" s="28"/>
      <c r="EL664" s="28"/>
      <c r="EM664" s="28"/>
    </row>
    <row r="665" spans="1:143" s="44" customFormat="1">
      <c r="A665" s="136"/>
      <c r="B665" s="103"/>
      <c r="C665" s="103"/>
      <c r="D665" s="103"/>
      <c r="K665" s="48"/>
      <c r="L665" s="48"/>
      <c r="O665" s="45"/>
      <c r="P665" s="45"/>
      <c r="U665" s="41"/>
      <c r="V665" s="41"/>
      <c r="W665" s="54"/>
      <c r="X665" s="54"/>
      <c r="AH665" s="61"/>
      <c r="AL665" s="100"/>
      <c r="AM665" s="32"/>
      <c r="AN665" s="32"/>
      <c r="AO665" s="32"/>
      <c r="AP665" s="126"/>
      <c r="AQ665" s="104"/>
      <c r="AR665" s="32"/>
      <c r="AS665" s="32"/>
      <c r="AT665" s="28"/>
      <c r="AU665" s="104"/>
      <c r="AV665" s="104"/>
      <c r="AW665" s="104"/>
      <c r="AX665" s="104"/>
      <c r="AY665" s="32"/>
      <c r="AZ665" s="104"/>
      <c r="BA665" s="104"/>
      <c r="BB665" s="108"/>
      <c r="BC665" s="108"/>
      <c r="BD665" s="108"/>
      <c r="BE665" s="104"/>
      <c r="BF665" s="104"/>
      <c r="BG665" s="28"/>
      <c r="BH665" s="28"/>
      <c r="BI665" s="28"/>
      <c r="BJ665" s="28"/>
      <c r="BK665" s="28"/>
      <c r="BL665" s="28"/>
      <c r="BM665" s="28"/>
      <c r="BN665" s="28"/>
      <c r="BO665" s="28"/>
      <c r="BP665" s="28"/>
      <c r="BQ665" s="28"/>
      <c r="BR665" s="28"/>
      <c r="BS665" s="28"/>
      <c r="BT665" s="28"/>
      <c r="BU665" s="28"/>
      <c r="BV665" s="28"/>
      <c r="BW665" s="28"/>
      <c r="BX665" s="28"/>
      <c r="BY665" s="28"/>
      <c r="BZ665" s="28"/>
      <c r="CA665" s="28"/>
      <c r="CB665" s="28"/>
      <c r="CC665" s="28"/>
      <c r="CD665" s="28"/>
      <c r="CE665" s="28"/>
      <c r="CF665" s="28"/>
      <c r="CG665" s="28"/>
      <c r="CH665" s="28"/>
      <c r="CI665" s="28"/>
      <c r="CJ665" s="28"/>
      <c r="CK665" s="28"/>
      <c r="CL665" s="28"/>
      <c r="CM665" s="28"/>
      <c r="CN665" s="28"/>
      <c r="CO665" s="28"/>
      <c r="CP665" s="28"/>
      <c r="CQ665" s="28"/>
      <c r="CR665" s="28"/>
      <c r="CS665" s="28"/>
      <c r="CT665" s="28"/>
      <c r="CU665" s="28"/>
      <c r="CV665" s="28"/>
      <c r="CW665" s="28"/>
      <c r="CX665" s="28"/>
      <c r="CY665" s="28"/>
      <c r="CZ665" s="28"/>
      <c r="DA665" s="28"/>
      <c r="DB665" s="28"/>
      <c r="DC665" s="28"/>
      <c r="DD665" s="28"/>
      <c r="DE665" s="28"/>
      <c r="DF665" s="28"/>
      <c r="DG665" s="28"/>
      <c r="DH665" s="28"/>
      <c r="DI665" s="28"/>
      <c r="DJ665" s="28"/>
      <c r="DK665" s="28"/>
      <c r="DL665" s="28"/>
      <c r="DM665" s="28"/>
      <c r="DN665" s="28"/>
      <c r="DO665" s="28"/>
      <c r="DP665" s="28"/>
      <c r="DQ665" s="28"/>
      <c r="DR665" s="28"/>
      <c r="DS665" s="28"/>
      <c r="DT665" s="28"/>
      <c r="DU665" s="28"/>
      <c r="DV665" s="28"/>
      <c r="DW665" s="28"/>
      <c r="DX665" s="28"/>
      <c r="DY665" s="28"/>
      <c r="DZ665" s="28"/>
      <c r="EA665" s="28"/>
      <c r="EB665" s="28"/>
      <c r="EC665" s="28"/>
      <c r="ED665" s="28"/>
      <c r="EE665" s="28"/>
      <c r="EF665" s="28"/>
      <c r="EG665" s="28"/>
      <c r="EH665" s="28"/>
      <c r="EI665" s="28"/>
      <c r="EJ665" s="28"/>
      <c r="EK665" s="28"/>
      <c r="EL665" s="28"/>
      <c r="EM665" s="28"/>
    </row>
    <row r="666" spans="1:143" s="44" customFormat="1">
      <c r="A666" s="136"/>
      <c r="B666" s="103"/>
      <c r="C666" s="103"/>
      <c r="D666" s="103"/>
      <c r="K666" s="48"/>
      <c r="L666" s="48"/>
      <c r="O666" s="45"/>
      <c r="P666" s="45"/>
      <c r="U666" s="41"/>
      <c r="V666" s="41"/>
      <c r="W666" s="54"/>
      <c r="X666" s="54"/>
      <c r="AH666" s="61"/>
      <c r="AL666" s="100"/>
      <c r="AM666" s="32"/>
      <c r="AN666" s="32"/>
      <c r="AO666" s="32"/>
      <c r="AP666" s="126"/>
      <c r="AQ666" s="104"/>
      <c r="AR666" s="32"/>
      <c r="AS666" s="32"/>
      <c r="AT666" s="28"/>
      <c r="AU666" s="104"/>
      <c r="AV666" s="104"/>
      <c r="AW666" s="104"/>
      <c r="AX666" s="104"/>
      <c r="AY666" s="32"/>
      <c r="AZ666" s="104"/>
      <c r="BA666" s="104"/>
      <c r="BB666" s="108"/>
      <c r="BC666" s="108"/>
      <c r="BD666" s="108"/>
      <c r="BE666" s="104"/>
      <c r="BF666" s="104"/>
      <c r="BG666" s="28"/>
      <c r="BH666" s="28"/>
      <c r="BI666" s="28"/>
      <c r="BJ666" s="28"/>
      <c r="BK666" s="28"/>
      <c r="BL666" s="28"/>
      <c r="BM666" s="28"/>
      <c r="BN666" s="28"/>
      <c r="BO666" s="28"/>
      <c r="BP666" s="28"/>
      <c r="BQ666" s="28"/>
      <c r="BR666" s="28"/>
      <c r="BS666" s="28"/>
      <c r="BT666" s="28"/>
      <c r="BU666" s="28"/>
      <c r="BV666" s="28"/>
      <c r="BW666" s="28"/>
      <c r="BX666" s="28"/>
      <c r="BY666" s="28"/>
      <c r="BZ666" s="28"/>
      <c r="CA666" s="28"/>
      <c r="CB666" s="28"/>
      <c r="CC666" s="28"/>
      <c r="CD666" s="28"/>
      <c r="CE666" s="28"/>
      <c r="CF666" s="28"/>
      <c r="CG666" s="28"/>
      <c r="CH666" s="28"/>
      <c r="CI666" s="28"/>
      <c r="CJ666" s="28"/>
      <c r="CK666" s="28"/>
      <c r="CL666" s="28"/>
      <c r="CM666" s="28"/>
      <c r="CN666" s="28"/>
      <c r="CO666" s="28"/>
      <c r="CP666" s="28"/>
      <c r="CQ666" s="28"/>
      <c r="CR666" s="28"/>
      <c r="CS666" s="28"/>
      <c r="CT666" s="28"/>
      <c r="CU666" s="28"/>
      <c r="CV666" s="28"/>
      <c r="CW666" s="28"/>
      <c r="CX666" s="28"/>
      <c r="CY666" s="28"/>
      <c r="CZ666" s="28"/>
      <c r="DA666" s="28"/>
      <c r="DB666" s="28"/>
      <c r="DC666" s="28"/>
      <c r="DD666" s="28"/>
      <c r="DE666" s="28"/>
      <c r="DF666" s="28"/>
      <c r="DG666" s="28"/>
      <c r="DH666" s="28"/>
      <c r="DI666" s="28"/>
      <c r="DJ666" s="28"/>
      <c r="DK666" s="28"/>
      <c r="DL666" s="28"/>
      <c r="DM666" s="28"/>
      <c r="DN666" s="28"/>
      <c r="DO666" s="28"/>
      <c r="DP666" s="28"/>
      <c r="DQ666" s="28"/>
      <c r="DR666" s="28"/>
      <c r="DS666" s="28"/>
      <c r="DT666" s="28"/>
      <c r="DU666" s="28"/>
      <c r="DV666" s="28"/>
      <c r="DW666" s="28"/>
      <c r="DX666" s="28"/>
      <c r="DY666" s="28"/>
      <c r="DZ666" s="28"/>
      <c r="EA666" s="28"/>
      <c r="EB666" s="28"/>
      <c r="EC666" s="28"/>
      <c r="ED666" s="28"/>
      <c r="EE666" s="28"/>
      <c r="EF666" s="28"/>
      <c r="EG666" s="28"/>
      <c r="EH666" s="28"/>
      <c r="EI666" s="28"/>
      <c r="EJ666" s="28"/>
      <c r="EK666" s="28"/>
      <c r="EL666" s="28"/>
      <c r="EM666" s="28"/>
    </row>
    <row r="667" spans="1:143" s="44" customFormat="1">
      <c r="A667" s="136"/>
      <c r="B667" s="103"/>
      <c r="C667" s="103"/>
      <c r="D667" s="103"/>
      <c r="K667" s="48"/>
      <c r="L667" s="48"/>
      <c r="O667" s="45"/>
      <c r="P667" s="45"/>
      <c r="U667" s="41"/>
      <c r="V667" s="41"/>
      <c r="W667" s="54"/>
      <c r="X667" s="54"/>
      <c r="AH667" s="61"/>
      <c r="AL667" s="100"/>
      <c r="AM667" s="32"/>
      <c r="AN667" s="32"/>
      <c r="AO667" s="32"/>
      <c r="AP667" s="126"/>
      <c r="AQ667" s="104"/>
      <c r="AR667" s="32"/>
      <c r="AS667" s="32"/>
      <c r="AT667" s="28"/>
      <c r="AU667" s="104"/>
      <c r="AV667" s="104"/>
      <c r="AW667" s="104"/>
      <c r="AX667" s="104"/>
      <c r="AY667" s="32"/>
      <c r="AZ667" s="104"/>
      <c r="BA667" s="104"/>
      <c r="BB667" s="108"/>
      <c r="BC667" s="108"/>
      <c r="BD667" s="108"/>
      <c r="BE667" s="104"/>
      <c r="BF667" s="104"/>
      <c r="BG667" s="28"/>
      <c r="BH667" s="28"/>
      <c r="BI667" s="28"/>
      <c r="BJ667" s="28"/>
      <c r="BK667" s="28"/>
      <c r="BL667" s="28"/>
      <c r="BM667" s="28"/>
      <c r="BN667" s="28"/>
      <c r="BO667" s="28"/>
      <c r="BP667" s="28"/>
      <c r="BQ667" s="28"/>
      <c r="BR667" s="28"/>
      <c r="BS667" s="28"/>
      <c r="BT667" s="28"/>
      <c r="BU667" s="28"/>
      <c r="BV667" s="28"/>
      <c r="BW667" s="28"/>
      <c r="BX667" s="28"/>
      <c r="BY667" s="28"/>
      <c r="BZ667" s="28"/>
      <c r="CA667" s="28"/>
      <c r="CB667" s="28"/>
      <c r="CC667" s="28"/>
      <c r="CD667" s="28"/>
      <c r="CE667" s="28"/>
      <c r="CF667" s="28"/>
      <c r="CG667" s="28"/>
      <c r="CH667" s="28"/>
      <c r="CI667" s="28"/>
      <c r="CJ667" s="28"/>
      <c r="CK667" s="28"/>
      <c r="CL667" s="28"/>
      <c r="CM667" s="28"/>
      <c r="CN667" s="28"/>
      <c r="CO667" s="28"/>
      <c r="CP667" s="28"/>
      <c r="CQ667" s="28"/>
      <c r="CR667" s="28"/>
      <c r="CS667" s="28"/>
      <c r="CT667" s="28"/>
      <c r="CU667" s="28"/>
      <c r="CV667" s="28"/>
      <c r="CW667" s="28"/>
      <c r="CX667" s="28"/>
      <c r="CY667" s="28"/>
      <c r="CZ667" s="28"/>
      <c r="DA667" s="28"/>
      <c r="DB667" s="28"/>
      <c r="DC667" s="28"/>
      <c r="DD667" s="28"/>
      <c r="DE667" s="28"/>
      <c r="DF667" s="28"/>
      <c r="DG667" s="28"/>
      <c r="DH667" s="28"/>
      <c r="DI667" s="28"/>
      <c r="DJ667" s="28"/>
      <c r="DK667" s="28"/>
      <c r="DL667" s="28"/>
      <c r="DM667" s="28"/>
      <c r="DN667" s="28"/>
      <c r="DO667" s="28"/>
      <c r="DP667" s="28"/>
      <c r="DQ667" s="28"/>
      <c r="DR667" s="28"/>
      <c r="DS667" s="28"/>
      <c r="DT667" s="28"/>
      <c r="DU667" s="28"/>
      <c r="DV667" s="28"/>
      <c r="DW667" s="28"/>
      <c r="DX667" s="28"/>
      <c r="DY667" s="28"/>
      <c r="DZ667" s="28"/>
      <c r="EA667" s="28"/>
      <c r="EB667" s="28"/>
      <c r="EC667" s="28"/>
      <c r="ED667" s="28"/>
      <c r="EE667" s="28"/>
      <c r="EF667" s="28"/>
      <c r="EG667" s="28"/>
      <c r="EH667" s="28"/>
      <c r="EI667" s="28"/>
      <c r="EJ667" s="28"/>
      <c r="EK667" s="28"/>
      <c r="EL667" s="28"/>
      <c r="EM667" s="28"/>
    </row>
    <row r="668" spans="1:143" s="44" customFormat="1">
      <c r="A668" s="136"/>
      <c r="B668" s="103"/>
      <c r="C668" s="103"/>
      <c r="D668" s="103"/>
      <c r="K668" s="48"/>
      <c r="L668" s="48"/>
      <c r="O668" s="45"/>
      <c r="P668" s="45"/>
      <c r="U668" s="41"/>
      <c r="V668" s="41"/>
      <c r="W668" s="54"/>
      <c r="X668" s="54"/>
      <c r="AH668" s="61"/>
      <c r="AL668" s="100"/>
      <c r="AM668" s="32"/>
      <c r="AN668" s="32"/>
      <c r="AO668" s="32"/>
      <c r="AP668" s="126"/>
      <c r="AQ668" s="104"/>
      <c r="AR668" s="32"/>
      <c r="AS668" s="32"/>
      <c r="AT668" s="28"/>
      <c r="AU668" s="104"/>
      <c r="AV668" s="104"/>
      <c r="AW668" s="104"/>
      <c r="AX668" s="104"/>
      <c r="AY668" s="32"/>
      <c r="AZ668" s="104"/>
      <c r="BA668" s="104"/>
      <c r="BB668" s="108"/>
      <c r="BC668" s="108"/>
      <c r="BD668" s="108"/>
      <c r="BE668" s="104"/>
      <c r="BF668" s="104"/>
      <c r="BG668" s="28"/>
      <c r="BH668" s="28"/>
      <c r="BI668" s="28"/>
      <c r="BJ668" s="28"/>
      <c r="BK668" s="28"/>
      <c r="BL668" s="28"/>
      <c r="BM668" s="28"/>
      <c r="BN668" s="28"/>
      <c r="BO668" s="28"/>
      <c r="BP668" s="28"/>
      <c r="BQ668" s="28"/>
      <c r="BR668" s="28"/>
      <c r="BS668" s="28"/>
      <c r="BT668" s="28"/>
      <c r="BU668" s="28"/>
      <c r="BV668" s="28"/>
      <c r="BW668" s="28"/>
      <c r="BX668" s="28"/>
      <c r="BY668" s="28"/>
      <c r="BZ668" s="28"/>
      <c r="CA668" s="28"/>
      <c r="CB668" s="28"/>
      <c r="CC668" s="28"/>
      <c r="CD668" s="28"/>
      <c r="CE668" s="28"/>
      <c r="CF668" s="28"/>
      <c r="CG668" s="28"/>
      <c r="CH668" s="28"/>
      <c r="CI668" s="28"/>
      <c r="CJ668" s="28"/>
      <c r="CK668" s="28"/>
      <c r="CL668" s="28"/>
      <c r="CM668" s="28"/>
      <c r="CN668" s="28"/>
      <c r="CO668" s="28"/>
      <c r="CP668" s="28"/>
      <c r="CQ668" s="28"/>
      <c r="CR668" s="28"/>
      <c r="CS668" s="28"/>
      <c r="CT668" s="28"/>
      <c r="CU668" s="28"/>
      <c r="CV668" s="28"/>
      <c r="CW668" s="28"/>
      <c r="CX668" s="28"/>
      <c r="CY668" s="28"/>
      <c r="CZ668" s="28"/>
      <c r="DA668" s="28"/>
      <c r="DB668" s="28"/>
      <c r="DC668" s="28"/>
      <c r="DD668" s="28"/>
      <c r="DE668" s="28"/>
      <c r="DF668" s="28"/>
      <c r="DG668" s="28"/>
      <c r="DH668" s="28"/>
      <c r="DI668" s="28"/>
      <c r="DJ668" s="28"/>
      <c r="DK668" s="28"/>
      <c r="DL668" s="28"/>
      <c r="DM668" s="28"/>
      <c r="DN668" s="28"/>
      <c r="DO668" s="28"/>
      <c r="DP668" s="28"/>
      <c r="DQ668" s="28"/>
      <c r="DR668" s="28"/>
      <c r="DS668" s="28"/>
      <c r="DT668" s="28"/>
      <c r="DU668" s="28"/>
      <c r="DV668" s="28"/>
      <c r="DW668" s="28"/>
      <c r="DX668" s="28"/>
      <c r="DY668" s="28"/>
      <c r="DZ668" s="28"/>
      <c r="EA668" s="28"/>
      <c r="EB668" s="28"/>
      <c r="EC668" s="28"/>
      <c r="ED668" s="28"/>
      <c r="EE668" s="28"/>
      <c r="EF668" s="28"/>
      <c r="EG668" s="28"/>
      <c r="EH668" s="28"/>
      <c r="EI668" s="28"/>
      <c r="EJ668" s="28"/>
      <c r="EK668" s="28"/>
      <c r="EL668" s="28"/>
      <c r="EM668" s="28"/>
    </row>
    <row r="669" spans="1:143" s="44" customFormat="1">
      <c r="A669" s="136"/>
      <c r="B669" s="103"/>
      <c r="C669" s="103"/>
      <c r="D669" s="103"/>
      <c r="K669" s="48"/>
      <c r="L669" s="48"/>
      <c r="O669" s="45"/>
      <c r="P669" s="45"/>
      <c r="U669" s="41"/>
      <c r="V669" s="41"/>
      <c r="W669" s="54"/>
      <c r="X669" s="54"/>
      <c r="AH669" s="61"/>
      <c r="AL669" s="100"/>
      <c r="AM669" s="32"/>
      <c r="AN669" s="32"/>
      <c r="AO669" s="32"/>
      <c r="AP669" s="126"/>
      <c r="AQ669" s="104"/>
      <c r="AR669" s="32"/>
      <c r="AS669" s="32"/>
      <c r="AT669" s="28"/>
      <c r="AU669" s="104"/>
      <c r="AV669" s="104"/>
      <c r="AW669" s="104"/>
      <c r="AX669" s="104"/>
      <c r="AY669" s="32"/>
      <c r="AZ669" s="104"/>
      <c r="BA669" s="104"/>
      <c r="BB669" s="108"/>
      <c r="BC669" s="108"/>
      <c r="BD669" s="108"/>
      <c r="BE669" s="104"/>
      <c r="BF669" s="104"/>
      <c r="BG669" s="28"/>
      <c r="BH669" s="28"/>
      <c r="BI669" s="28"/>
      <c r="BJ669" s="28"/>
      <c r="BK669" s="28"/>
      <c r="BL669" s="28"/>
      <c r="BM669" s="28"/>
      <c r="BN669" s="28"/>
      <c r="BO669" s="28"/>
      <c r="BP669" s="28"/>
      <c r="BQ669" s="28"/>
      <c r="BR669" s="28"/>
      <c r="BS669" s="28"/>
      <c r="BT669" s="28"/>
      <c r="BU669" s="28"/>
      <c r="BV669" s="28"/>
      <c r="BW669" s="28"/>
      <c r="BX669" s="28"/>
      <c r="BY669" s="28"/>
      <c r="BZ669" s="28"/>
      <c r="CA669" s="28"/>
      <c r="CB669" s="28"/>
      <c r="CC669" s="28"/>
      <c r="CD669" s="28"/>
      <c r="CE669" s="28"/>
      <c r="CF669" s="28"/>
      <c r="CG669" s="28"/>
      <c r="CH669" s="28"/>
      <c r="CI669" s="28"/>
      <c r="CJ669" s="28"/>
      <c r="CK669" s="28"/>
      <c r="CL669" s="28"/>
      <c r="CM669" s="28"/>
      <c r="CN669" s="28"/>
      <c r="CO669" s="28"/>
      <c r="CP669" s="28"/>
      <c r="CQ669" s="28"/>
      <c r="CR669" s="28"/>
      <c r="CS669" s="28"/>
      <c r="CT669" s="28"/>
      <c r="CU669" s="28"/>
      <c r="CV669" s="28"/>
      <c r="CW669" s="28"/>
      <c r="CX669" s="28"/>
      <c r="CY669" s="28"/>
      <c r="CZ669" s="28"/>
      <c r="DA669" s="28"/>
      <c r="DB669" s="28"/>
      <c r="DC669" s="28"/>
      <c r="DD669" s="28"/>
      <c r="DE669" s="28"/>
      <c r="DF669" s="28"/>
      <c r="DG669" s="28"/>
      <c r="DH669" s="28"/>
      <c r="DI669" s="28"/>
      <c r="DJ669" s="28"/>
      <c r="DK669" s="28"/>
      <c r="DL669" s="28"/>
      <c r="DM669" s="28"/>
      <c r="DN669" s="28"/>
      <c r="DO669" s="28"/>
      <c r="DP669" s="28"/>
      <c r="DQ669" s="28"/>
      <c r="DR669" s="28"/>
      <c r="DS669" s="28"/>
      <c r="DT669" s="28"/>
      <c r="DU669" s="28"/>
      <c r="DV669" s="28"/>
      <c r="DW669" s="28"/>
      <c r="DX669" s="28"/>
      <c r="DY669" s="28"/>
      <c r="DZ669" s="28"/>
      <c r="EA669" s="28"/>
      <c r="EB669" s="28"/>
      <c r="EC669" s="28"/>
      <c r="ED669" s="28"/>
      <c r="EE669" s="28"/>
      <c r="EF669" s="28"/>
      <c r="EG669" s="28"/>
      <c r="EH669" s="28"/>
      <c r="EI669" s="28"/>
      <c r="EJ669" s="28"/>
      <c r="EK669" s="28"/>
      <c r="EL669" s="28"/>
      <c r="EM669" s="28"/>
    </row>
    <row r="670" spans="1:143" s="44" customFormat="1">
      <c r="A670" s="136"/>
      <c r="B670" s="103"/>
      <c r="C670" s="103"/>
      <c r="D670" s="103"/>
      <c r="K670" s="48"/>
      <c r="L670" s="48"/>
      <c r="O670" s="45"/>
      <c r="P670" s="45"/>
      <c r="U670" s="41"/>
      <c r="V670" s="41"/>
      <c r="W670" s="54"/>
      <c r="X670" s="54"/>
      <c r="AH670" s="61"/>
      <c r="AL670" s="100"/>
      <c r="AM670" s="32"/>
      <c r="AN670" s="32"/>
      <c r="AO670" s="32"/>
      <c r="AP670" s="126"/>
      <c r="AQ670" s="104"/>
      <c r="AR670" s="32"/>
      <c r="AS670" s="32"/>
      <c r="AT670" s="28"/>
      <c r="AU670" s="104"/>
      <c r="AV670" s="104"/>
      <c r="AW670" s="104"/>
      <c r="AX670" s="104"/>
      <c r="AY670" s="32"/>
      <c r="AZ670" s="104"/>
      <c r="BA670" s="104"/>
      <c r="BB670" s="108"/>
      <c r="BC670" s="108"/>
      <c r="BD670" s="108"/>
      <c r="BE670" s="104"/>
      <c r="BF670" s="104"/>
      <c r="BG670" s="28"/>
      <c r="BH670" s="28"/>
      <c r="BI670" s="28"/>
      <c r="BJ670" s="28"/>
      <c r="BK670" s="28"/>
      <c r="BL670" s="28"/>
      <c r="BM670" s="28"/>
      <c r="BN670" s="28"/>
      <c r="BO670" s="28"/>
      <c r="BP670" s="28"/>
      <c r="BQ670" s="28"/>
      <c r="BR670" s="28"/>
      <c r="BS670" s="28"/>
      <c r="BT670" s="28"/>
      <c r="BU670" s="28"/>
      <c r="BV670" s="28"/>
      <c r="BW670" s="28"/>
      <c r="BX670" s="28"/>
      <c r="BY670" s="28"/>
      <c r="BZ670" s="28"/>
      <c r="CA670" s="28"/>
      <c r="CB670" s="28"/>
      <c r="CC670" s="28"/>
      <c r="CD670" s="28"/>
      <c r="CE670" s="28"/>
      <c r="CF670" s="28"/>
      <c r="CG670" s="28"/>
      <c r="CH670" s="28"/>
      <c r="CI670" s="28"/>
      <c r="CJ670" s="28"/>
      <c r="CK670" s="28"/>
      <c r="CL670" s="28"/>
      <c r="CM670" s="28"/>
      <c r="CN670" s="28"/>
      <c r="CO670" s="28"/>
      <c r="CP670" s="28"/>
      <c r="CQ670" s="28"/>
      <c r="CR670" s="28"/>
      <c r="CS670" s="28"/>
      <c r="CT670" s="28"/>
      <c r="CU670" s="28"/>
      <c r="CV670" s="28"/>
      <c r="CW670" s="28"/>
      <c r="CX670" s="28"/>
      <c r="CY670" s="28"/>
      <c r="CZ670" s="28"/>
      <c r="DA670" s="28"/>
      <c r="DB670" s="28"/>
      <c r="DC670" s="28"/>
      <c r="DD670" s="28"/>
      <c r="DE670" s="28"/>
      <c r="DF670" s="28"/>
      <c r="DG670" s="28"/>
      <c r="DH670" s="28"/>
      <c r="DI670" s="28"/>
      <c r="DJ670" s="28"/>
      <c r="DK670" s="28"/>
      <c r="DL670" s="28"/>
      <c r="DM670" s="28"/>
      <c r="DN670" s="28"/>
      <c r="DO670" s="28"/>
      <c r="DP670" s="28"/>
      <c r="DQ670" s="28"/>
      <c r="DR670" s="28"/>
      <c r="DS670" s="28"/>
      <c r="DT670" s="28"/>
      <c r="DU670" s="28"/>
      <c r="DV670" s="28"/>
      <c r="DW670" s="28"/>
      <c r="DX670" s="28"/>
      <c r="DY670" s="28"/>
      <c r="DZ670" s="28"/>
      <c r="EA670" s="28"/>
      <c r="EB670" s="28"/>
      <c r="EC670" s="28"/>
      <c r="ED670" s="28"/>
      <c r="EE670" s="28"/>
      <c r="EF670" s="28"/>
      <c r="EG670" s="28"/>
      <c r="EH670" s="28"/>
      <c r="EI670" s="28"/>
      <c r="EJ670" s="28"/>
      <c r="EK670" s="28"/>
      <c r="EL670" s="28"/>
      <c r="EM670" s="28"/>
    </row>
    <row r="671" spans="1:143" s="44" customFormat="1">
      <c r="A671" s="136"/>
      <c r="B671" s="103"/>
      <c r="C671" s="103"/>
      <c r="D671" s="103"/>
      <c r="K671" s="48"/>
      <c r="L671" s="48"/>
      <c r="O671" s="45"/>
      <c r="P671" s="45"/>
      <c r="U671" s="41"/>
      <c r="V671" s="41"/>
      <c r="W671" s="54"/>
      <c r="X671" s="54"/>
      <c r="AH671" s="61"/>
      <c r="AL671" s="100"/>
      <c r="AM671" s="32"/>
      <c r="AN671" s="32"/>
      <c r="AO671" s="32"/>
      <c r="AP671" s="126"/>
      <c r="AQ671" s="104"/>
      <c r="AR671" s="32"/>
      <c r="AS671" s="32"/>
      <c r="AT671" s="28"/>
      <c r="AU671" s="104"/>
      <c r="AV671" s="104"/>
      <c r="AW671" s="104"/>
      <c r="AX671" s="104"/>
      <c r="AY671" s="32"/>
      <c r="AZ671" s="104"/>
      <c r="BA671" s="104"/>
      <c r="BB671" s="108"/>
      <c r="BC671" s="108"/>
      <c r="BD671" s="108"/>
      <c r="BE671" s="104"/>
      <c r="BF671" s="104"/>
      <c r="BG671" s="28"/>
      <c r="BH671" s="28"/>
      <c r="BI671" s="28"/>
      <c r="BJ671" s="28"/>
      <c r="BK671" s="28"/>
      <c r="BL671" s="28"/>
      <c r="BM671" s="28"/>
      <c r="BN671" s="28"/>
      <c r="BO671" s="28"/>
      <c r="BP671" s="28"/>
      <c r="BQ671" s="28"/>
      <c r="BR671" s="28"/>
      <c r="BS671" s="28"/>
      <c r="BT671" s="28"/>
      <c r="BU671" s="28"/>
      <c r="BV671" s="28"/>
      <c r="BW671" s="28"/>
      <c r="BX671" s="28"/>
      <c r="BY671" s="28"/>
      <c r="BZ671" s="28"/>
      <c r="CA671" s="28"/>
      <c r="CB671" s="28"/>
      <c r="CC671" s="28"/>
      <c r="CD671" s="28"/>
      <c r="CE671" s="28"/>
      <c r="CF671" s="28"/>
      <c r="CG671" s="28"/>
      <c r="CH671" s="28"/>
      <c r="CI671" s="28"/>
      <c r="CJ671" s="28"/>
      <c r="CK671" s="28"/>
      <c r="CL671" s="28"/>
      <c r="CM671" s="28"/>
      <c r="CN671" s="28"/>
      <c r="CO671" s="28"/>
      <c r="CP671" s="28"/>
      <c r="CQ671" s="28"/>
      <c r="CR671" s="28"/>
      <c r="CS671" s="28"/>
      <c r="CT671" s="28"/>
      <c r="CU671" s="28"/>
      <c r="CV671" s="28"/>
      <c r="CW671" s="28"/>
      <c r="CX671" s="28"/>
      <c r="CY671" s="28"/>
      <c r="CZ671" s="28"/>
      <c r="DA671" s="28"/>
      <c r="DB671" s="28"/>
      <c r="DC671" s="28"/>
      <c r="DD671" s="28"/>
      <c r="DE671" s="28"/>
      <c r="DF671" s="28"/>
      <c r="DG671" s="28"/>
      <c r="DH671" s="28"/>
      <c r="DI671" s="28"/>
      <c r="DJ671" s="28"/>
      <c r="DK671" s="28"/>
      <c r="DL671" s="28"/>
      <c r="DM671" s="28"/>
      <c r="DN671" s="28"/>
      <c r="DO671" s="28"/>
      <c r="DP671" s="28"/>
      <c r="DQ671" s="28"/>
      <c r="DR671" s="28"/>
      <c r="DS671" s="28"/>
      <c r="DT671" s="28"/>
      <c r="DU671" s="28"/>
      <c r="DV671" s="28"/>
      <c r="DW671" s="28"/>
      <c r="DX671" s="28"/>
      <c r="DY671" s="28"/>
      <c r="DZ671" s="28"/>
      <c r="EA671" s="28"/>
      <c r="EB671" s="28"/>
      <c r="EC671" s="28"/>
      <c r="ED671" s="28"/>
      <c r="EE671" s="28"/>
      <c r="EF671" s="28"/>
      <c r="EG671" s="28"/>
      <c r="EH671" s="28"/>
      <c r="EI671" s="28"/>
      <c r="EJ671" s="28"/>
      <c r="EK671" s="28"/>
      <c r="EL671" s="28"/>
      <c r="EM671" s="28"/>
    </row>
    <row r="672" spans="1:143" s="44" customFormat="1">
      <c r="A672" s="136"/>
      <c r="B672" s="103"/>
      <c r="C672" s="103"/>
      <c r="D672" s="103"/>
      <c r="K672" s="48"/>
      <c r="L672" s="48"/>
      <c r="O672" s="45"/>
      <c r="P672" s="45"/>
      <c r="U672" s="41"/>
      <c r="V672" s="41"/>
      <c r="W672" s="54"/>
      <c r="X672" s="54"/>
      <c r="AH672" s="61"/>
      <c r="AL672" s="100"/>
      <c r="AM672" s="32"/>
      <c r="AN672" s="32"/>
      <c r="AO672" s="32"/>
      <c r="AP672" s="126"/>
      <c r="AQ672" s="104"/>
      <c r="AR672" s="32"/>
      <c r="AS672" s="32"/>
      <c r="AT672" s="28"/>
      <c r="AU672" s="104"/>
      <c r="AV672" s="104"/>
      <c r="AW672" s="104"/>
      <c r="AX672" s="104"/>
      <c r="AY672" s="32"/>
      <c r="AZ672" s="104"/>
      <c r="BA672" s="104"/>
      <c r="BB672" s="108"/>
      <c r="BC672" s="108"/>
      <c r="BD672" s="108"/>
      <c r="BE672" s="104"/>
      <c r="BF672" s="104"/>
      <c r="BG672" s="28"/>
      <c r="BH672" s="28"/>
      <c r="BI672" s="28"/>
      <c r="BJ672" s="28"/>
      <c r="BK672" s="28"/>
      <c r="BL672" s="28"/>
      <c r="BM672" s="28"/>
      <c r="BN672" s="28"/>
      <c r="BO672" s="28"/>
      <c r="BP672" s="28"/>
      <c r="BQ672" s="28"/>
      <c r="BR672" s="28"/>
      <c r="BS672" s="28"/>
      <c r="BT672" s="28"/>
      <c r="BU672" s="28"/>
      <c r="BV672" s="28"/>
      <c r="BW672" s="28"/>
      <c r="BX672" s="28"/>
      <c r="BY672" s="28"/>
      <c r="BZ672" s="28"/>
      <c r="CA672" s="28"/>
      <c r="CB672" s="28"/>
      <c r="CC672" s="28"/>
      <c r="CD672" s="28"/>
      <c r="CE672" s="28"/>
      <c r="CF672" s="28"/>
      <c r="CG672" s="28"/>
      <c r="CH672" s="28"/>
      <c r="CI672" s="28"/>
      <c r="CJ672" s="28"/>
      <c r="CK672" s="28"/>
      <c r="CL672" s="28"/>
      <c r="CM672" s="28"/>
      <c r="CN672" s="28"/>
      <c r="CO672" s="28"/>
      <c r="CP672" s="28"/>
      <c r="CQ672" s="28"/>
      <c r="CR672" s="28"/>
      <c r="CS672" s="28"/>
      <c r="CT672" s="28"/>
      <c r="CU672" s="28"/>
      <c r="CV672" s="28"/>
      <c r="CW672" s="28"/>
      <c r="CX672" s="28"/>
      <c r="CY672" s="28"/>
      <c r="CZ672" s="28"/>
      <c r="DA672" s="28"/>
      <c r="DB672" s="28"/>
      <c r="DC672" s="28"/>
      <c r="DD672" s="28"/>
      <c r="DE672" s="28"/>
      <c r="DF672" s="28"/>
      <c r="DG672" s="28"/>
      <c r="DH672" s="28"/>
      <c r="DI672" s="28"/>
      <c r="DJ672" s="28"/>
      <c r="DK672" s="28"/>
      <c r="DL672" s="28"/>
      <c r="DM672" s="28"/>
      <c r="DN672" s="28"/>
      <c r="DO672" s="28"/>
      <c r="DP672" s="28"/>
      <c r="DQ672" s="28"/>
      <c r="DR672" s="28"/>
      <c r="DS672" s="28"/>
      <c r="DT672" s="28"/>
      <c r="DU672" s="28"/>
      <c r="DV672" s="28"/>
      <c r="DW672" s="28"/>
      <c r="DX672" s="28"/>
      <c r="DY672" s="28"/>
      <c r="DZ672" s="28"/>
      <c r="EA672" s="28"/>
      <c r="EB672" s="28"/>
      <c r="EC672" s="28"/>
      <c r="ED672" s="28"/>
      <c r="EE672" s="28"/>
      <c r="EF672" s="28"/>
      <c r="EG672" s="28"/>
      <c r="EH672" s="28"/>
      <c r="EI672" s="28"/>
      <c r="EJ672" s="28"/>
      <c r="EK672" s="28"/>
      <c r="EL672" s="28"/>
      <c r="EM672" s="28"/>
    </row>
    <row r="673" spans="1:143" s="44" customFormat="1">
      <c r="A673" s="136"/>
      <c r="B673" s="103"/>
      <c r="C673" s="103"/>
      <c r="D673" s="103"/>
      <c r="K673" s="48"/>
      <c r="L673" s="48"/>
      <c r="O673" s="45"/>
      <c r="P673" s="45"/>
      <c r="U673" s="41"/>
      <c r="V673" s="41"/>
      <c r="W673" s="54"/>
      <c r="X673" s="54"/>
      <c r="AH673" s="61"/>
      <c r="AL673" s="100"/>
      <c r="AM673" s="32"/>
      <c r="AN673" s="32"/>
      <c r="AO673" s="32"/>
      <c r="AP673" s="126"/>
      <c r="AQ673" s="104"/>
      <c r="AR673" s="32"/>
      <c r="AS673" s="32"/>
      <c r="AT673" s="28"/>
      <c r="AU673" s="104"/>
      <c r="AV673" s="104"/>
      <c r="AW673" s="104"/>
      <c r="AX673" s="104"/>
      <c r="AY673" s="32"/>
      <c r="AZ673" s="104"/>
      <c r="BA673" s="104"/>
      <c r="BB673" s="108"/>
      <c r="BC673" s="108"/>
      <c r="BD673" s="108"/>
      <c r="BE673" s="104"/>
      <c r="BF673" s="104"/>
      <c r="BG673" s="28"/>
      <c r="BH673" s="28"/>
      <c r="BI673" s="28"/>
      <c r="BJ673" s="28"/>
      <c r="BK673" s="28"/>
      <c r="BL673" s="28"/>
      <c r="BM673" s="28"/>
      <c r="BN673" s="28"/>
      <c r="BO673" s="28"/>
      <c r="BP673" s="28"/>
      <c r="BQ673" s="28"/>
      <c r="BR673" s="28"/>
      <c r="BS673" s="28"/>
      <c r="BT673" s="28"/>
      <c r="BU673" s="28"/>
      <c r="BV673" s="28"/>
      <c r="BW673" s="28"/>
      <c r="BX673" s="28"/>
      <c r="BY673" s="28"/>
      <c r="BZ673" s="28"/>
      <c r="CA673" s="28"/>
      <c r="CB673" s="28"/>
      <c r="CC673" s="28"/>
      <c r="CD673" s="28"/>
      <c r="CE673" s="28"/>
      <c r="CF673" s="28"/>
      <c r="CG673" s="28"/>
      <c r="CH673" s="28"/>
      <c r="CI673" s="28"/>
      <c r="CJ673" s="28"/>
      <c r="CK673" s="28"/>
      <c r="CL673" s="28"/>
      <c r="CM673" s="28"/>
      <c r="CN673" s="28"/>
      <c r="CO673" s="28"/>
      <c r="CP673" s="28"/>
      <c r="CQ673" s="28"/>
      <c r="CR673" s="28"/>
      <c r="CS673" s="28"/>
      <c r="CT673" s="28"/>
      <c r="CU673" s="28"/>
      <c r="CV673" s="28"/>
      <c r="CW673" s="28"/>
      <c r="CX673" s="28"/>
      <c r="CY673" s="28"/>
      <c r="CZ673" s="28"/>
      <c r="DA673" s="28"/>
      <c r="DB673" s="28"/>
      <c r="DC673" s="28"/>
      <c r="DD673" s="28"/>
      <c r="DE673" s="28"/>
      <c r="DF673" s="28"/>
      <c r="DG673" s="28"/>
      <c r="DH673" s="28"/>
      <c r="DI673" s="28"/>
      <c r="DJ673" s="28"/>
      <c r="DK673" s="28"/>
      <c r="DL673" s="28"/>
      <c r="DM673" s="28"/>
      <c r="DN673" s="28"/>
      <c r="DO673" s="28"/>
      <c r="DP673" s="28"/>
      <c r="DQ673" s="28"/>
      <c r="DR673" s="28"/>
      <c r="DS673" s="28"/>
      <c r="DT673" s="28"/>
      <c r="DU673" s="28"/>
      <c r="DV673" s="28"/>
      <c r="DW673" s="28"/>
      <c r="DX673" s="28"/>
      <c r="DY673" s="28"/>
      <c r="DZ673" s="28"/>
      <c r="EA673" s="28"/>
      <c r="EB673" s="28"/>
      <c r="EC673" s="28"/>
      <c r="ED673" s="28"/>
      <c r="EE673" s="28"/>
      <c r="EF673" s="28"/>
      <c r="EG673" s="28"/>
      <c r="EH673" s="28"/>
      <c r="EI673" s="28"/>
      <c r="EJ673" s="28"/>
      <c r="EK673" s="28"/>
      <c r="EL673" s="28"/>
      <c r="EM673" s="28"/>
    </row>
    <row r="674" spans="1:143" s="44" customFormat="1">
      <c r="A674" s="136"/>
      <c r="B674" s="103"/>
      <c r="C674" s="103"/>
      <c r="D674" s="103"/>
      <c r="K674" s="48"/>
      <c r="L674" s="48"/>
      <c r="O674" s="45"/>
      <c r="P674" s="45"/>
      <c r="U674" s="41"/>
      <c r="V674" s="41"/>
      <c r="W674" s="54"/>
      <c r="X674" s="54"/>
      <c r="AH674" s="61"/>
      <c r="AL674" s="100"/>
      <c r="AM674" s="32"/>
      <c r="AN674" s="32"/>
      <c r="AO674" s="32"/>
      <c r="AP674" s="126"/>
      <c r="AQ674" s="104"/>
      <c r="AR674" s="32"/>
      <c r="AS674" s="32"/>
      <c r="AT674" s="28"/>
      <c r="AU674" s="104"/>
      <c r="AV674" s="104"/>
      <c r="AW674" s="104"/>
      <c r="AX674" s="104"/>
      <c r="AY674" s="32"/>
      <c r="AZ674" s="104"/>
      <c r="BA674" s="104"/>
      <c r="BB674" s="108"/>
      <c r="BC674" s="108"/>
      <c r="BD674" s="108"/>
      <c r="BE674" s="104"/>
      <c r="BF674" s="104"/>
      <c r="BG674" s="28"/>
      <c r="BH674" s="28"/>
      <c r="BI674" s="28"/>
      <c r="BJ674" s="28"/>
      <c r="BK674" s="28"/>
      <c r="BL674" s="28"/>
      <c r="BM674" s="28"/>
      <c r="BN674" s="28"/>
      <c r="BO674" s="28"/>
      <c r="BP674" s="28"/>
      <c r="BQ674" s="28"/>
      <c r="BR674" s="28"/>
      <c r="BS674" s="28"/>
      <c r="BT674" s="28"/>
      <c r="BU674" s="28"/>
      <c r="BV674" s="28"/>
      <c r="BW674" s="28"/>
      <c r="BX674" s="28"/>
      <c r="BY674" s="28"/>
      <c r="BZ674" s="28"/>
      <c r="CA674" s="28"/>
      <c r="CB674" s="28"/>
      <c r="CC674" s="28"/>
      <c r="CD674" s="28"/>
      <c r="CE674" s="28"/>
      <c r="CF674" s="28"/>
      <c r="CG674" s="28"/>
      <c r="CH674" s="28"/>
      <c r="CI674" s="28"/>
      <c r="CJ674" s="28"/>
      <c r="CK674" s="28"/>
      <c r="CL674" s="28"/>
      <c r="CM674" s="28"/>
      <c r="CN674" s="28"/>
      <c r="CO674" s="28"/>
      <c r="CP674" s="28"/>
      <c r="CQ674" s="28"/>
      <c r="CR674" s="28"/>
      <c r="CS674" s="28"/>
      <c r="CT674" s="28"/>
      <c r="CU674" s="28"/>
      <c r="CV674" s="28"/>
      <c r="CW674" s="28"/>
      <c r="CX674" s="28"/>
      <c r="CY674" s="28"/>
      <c r="CZ674" s="28"/>
      <c r="DA674" s="28"/>
      <c r="DB674" s="28"/>
      <c r="DC674" s="28"/>
      <c r="DD674" s="28"/>
      <c r="DE674" s="28"/>
      <c r="DF674" s="28"/>
      <c r="DG674" s="28"/>
      <c r="DH674" s="28"/>
      <c r="DI674" s="28"/>
      <c r="DJ674" s="28"/>
      <c r="DK674" s="28"/>
      <c r="DL674" s="28"/>
      <c r="DM674" s="28"/>
      <c r="DN674" s="28"/>
      <c r="DO674" s="28"/>
      <c r="DP674" s="28"/>
      <c r="DQ674" s="28"/>
      <c r="DR674" s="28"/>
      <c r="DS674" s="28"/>
      <c r="DT674" s="28"/>
      <c r="DU674" s="28"/>
      <c r="DV674" s="28"/>
      <c r="DW674" s="28"/>
      <c r="DX674" s="28"/>
      <c r="DY674" s="28"/>
      <c r="DZ674" s="28"/>
      <c r="EA674" s="28"/>
      <c r="EB674" s="28"/>
      <c r="EC674" s="28"/>
      <c r="ED674" s="28"/>
      <c r="EE674" s="28"/>
      <c r="EF674" s="28"/>
      <c r="EG674" s="28"/>
      <c r="EH674" s="28"/>
      <c r="EI674" s="28"/>
      <c r="EJ674" s="28"/>
      <c r="EK674" s="28"/>
      <c r="EL674" s="28"/>
      <c r="EM674" s="28"/>
    </row>
    <row r="675" spans="1:143" s="44" customFormat="1">
      <c r="A675" s="136"/>
      <c r="B675" s="103"/>
      <c r="C675" s="103"/>
      <c r="D675" s="103"/>
      <c r="K675" s="48"/>
      <c r="L675" s="48"/>
      <c r="O675" s="45"/>
      <c r="P675" s="45"/>
      <c r="U675" s="41"/>
      <c r="V675" s="41"/>
      <c r="W675" s="54"/>
      <c r="X675" s="54"/>
      <c r="AH675" s="61"/>
      <c r="AL675" s="100"/>
      <c r="AM675" s="32"/>
      <c r="AN675" s="32"/>
      <c r="AO675" s="32"/>
      <c r="AP675" s="126"/>
      <c r="AQ675" s="104"/>
      <c r="AR675" s="32"/>
      <c r="AS675" s="32"/>
      <c r="AT675" s="28"/>
      <c r="AU675" s="104"/>
      <c r="AV675" s="104"/>
      <c r="AW675" s="104"/>
      <c r="AX675" s="104"/>
      <c r="AY675" s="32"/>
      <c r="AZ675" s="104"/>
      <c r="BA675" s="104"/>
      <c r="BB675" s="108"/>
      <c r="BC675" s="108"/>
      <c r="BD675" s="108"/>
      <c r="BE675" s="104"/>
      <c r="BF675" s="104"/>
      <c r="BG675" s="28"/>
      <c r="BH675" s="28"/>
      <c r="BI675" s="28"/>
      <c r="BJ675" s="28"/>
      <c r="BK675" s="28"/>
      <c r="BL675" s="28"/>
      <c r="BM675" s="28"/>
      <c r="BN675" s="28"/>
      <c r="BO675" s="28"/>
      <c r="BP675" s="28"/>
      <c r="BQ675" s="28"/>
      <c r="BR675" s="28"/>
      <c r="BS675" s="28"/>
      <c r="BT675" s="28"/>
      <c r="BU675" s="28"/>
      <c r="BV675" s="28"/>
      <c r="BW675" s="28"/>
      <c r="BX675" s="28"/>
      <c r="BY675" s="28"/>
      <c r="BZ675" s="28"/>
      <c r="CA675" s="28"/>
      <c r="CB675" s="28"/>
      <c r="CC675" s="28"/>
      <c r="CD675" s="28"/>
      <c r="CE675" s="28"/>
      <c r="CF675" s="28"/>
      <c r="CG675" s="28"/>
      <c r="CH675" s="28"/>
      <c r="CI675" s="28"/>
      <c r="CJ675" s="28"/>
      <c r="CK675" s="28"/>
      <c r="CL675" s="28"/>
      <c r="CM675" s="28"/>
      <c r="CN675" s="28"/>
      <c r="CO675" s="28"/>
      <c r="CP675" s="28"/>
      <c r="CQ675" s="28"/>
      <c r="CR675" s="28"/>
      <c r="CS675" s="28"/>
      <c r="CT675" s="28"/>
      <c r="CU675" s="28"/>
      <c r="CV675" s="28"/>
      <c r="CW675" s="28"/>
      <c r="CX675" s="28"/>
      <c r="CY675" s="28"/>
      <c r="CZ675" s="28"/>
      <c r="DA675" s="28"/>
      <c r="DB675" s="28"/>
      <c r="DC675" s="28"/>
      <c r="DD675" s="28"/>
      <c r="DE675" s="28"/>
      <c r="DF675" s="28"/>
      <c r="DG675" s="28"/>
      <c r="DH675" s="28"/>
      <c r="DI675" s="28"/>
      <c r="DJ675" s="28"/>
      <c r="DK675" s="28"/>
      <c r="DL675" s="28"/>
      <c r="DM675" s="28"/>
      <c r="DN675" s="28"/>
      <c r="DO675" s="28"/>
      <c r="DP675" s="28"/>
      <c r="DQ675" s="28"/>
      <c r="DR675" s="28"/>
      <c r="DS675" s="28"/>
      <c r="DT675" s="28"/>
      <c r="DU675" s="28"/>
      <c r="DV675" s="28"/>
      <c r="DW675" s="28"/>
      <c r="DX675" s="28"/>
      <c r="DY675" s="28"/>
      <c r="DZ675" s="28"/>
      <c r="EA675" s="28"/>
      <c r="EB675" s="28"/>
      <c r="EC675" s="28"/>
      <c r="ED675" s="28"/>
      <c r="EE675" s="28"/>
      <c r="EF675" s="28"/>
      <c r="EG675" s="28"/>
      <c r="EH675" s="28"/>
      <c r="EI675" s="28"/>
      <c r="EJ675" s="28"/>
      <c r="EK675" s="28"/>
      <c r="EL675" s="28"/>
      <c r="EM675" s="28"/>
    </row>
    <row r="676" spans="1:143" s="44" customFormat="1">
      <c r="A676" s="136"/>
      <c r="B676" s="103"/>
      <c r="C676" s="103"/>
      <c r="D676" s="103"/>
      <c r="K676" s="48"/>
      <c r="L676" s="48"/>
      <c r="O676" s="45"/>
      <c r="P676" s="45"/>
      <c r="U676" s="41"/>
      <c r="V676" s="41"/>
      <c r="W676" s="54"/>
      <c r="X676" s="54"/>
      <c r="AH676" s="61"/>
      <c r="AL676" s="100"/>
      <c r="AM676" s="32"/>
      <c r="AN676" s="32"/>
      <c r="AO676" s="32"/>
      <c r="AP676" s="126"/>
      <c r="AQ676" s="104"/>
      <c r="AR676" s="32"/>
      <c r="AS676" s="32"/>
      <c r="AT676" s="28"/>
      <c r="AU676" s="104"/>
      <c r="AV676" s="104"/>
      <c r="AW676" s="104"/>
      <c r="AX676" s="104"/>
      <c r="AY676" s="32"/>
      <c r="AZ676" s="104"/>
      <c r="BA676" s="104"/>
      <c r="BB676" s="108"/>
      <c r="BC676" s="108"/>
      <c r="BD676" s="108"/>
      <c r="BE676" s="104"/>
      <c r="BF676" s="104"/>
      <c r="BG676" s="28"/>
      <c r="BH676" s="28"/>
      <c r="BI676" s="28"/>
      <c r="BJ676" s="28"/>
      <c r="BK676" s="28"/>
      <c r="BL676" s="28"/>
      <c r="BM676" s="28"/>
      <c r="BN676" s="28"/>
      <c r="BO676" s="28"/>
      <c r="BP676" s="28"/>
      <c r="BQ676" s="28"/>
      <c r="BR676" s="28"/>
      <c r="BS676" s="28"/>
      <c r="BT676" s="28"/>
      <c r="BU676" s="28"/>
      <c r="BV676" s="28"/>
      <c r="BW676" s="28"/>
      <c r="BX676" s="28"/>
      <c r="BY676" s="28"/>
      <c r="BZ676" s="28"/>
      <c r="CA676" s="28"/>
      <c r="CB676" s="28"/>
      <c r="CC676" s="28"/>
      <c r="CD676" s="28"/>
      <c r="CE676" s="28"/>
      <c r="CF676" s="28"/>
      <c r="CG676" s="28"/>
      <c r="CH676" s="28"/>
      <c r="CI676" s="28"/>
      <c r="CJ676" s="28"/>
      <c r="CK676" s="28"/>
      <c r="CL676" s="28"/>
      <c r="CM676" s="28"/>
      <c r="CN676" s="28"/>
      <c r="CO676" s="28"/>
      <c r="CP676" s="28"/>
      <c r="CQ676" s="28"/>
      <c r="CR676" s="28"/>
      <c r="CS676" s="28"/>
      <c r="CT676" s="28"/>
      <c r="CU676" s="28"/>
      <c r="CV676" s="28"/>
      <c r="CW676" s="28"/>
      <c r="CX676" s="28"/>
      <c r="CY676" s="28"/>
      <c r="CZ676" s="28"/>
      <c r="DA676" s="28"/>
      <c r="DB676" s="28"/>
      <c r="DC676" s="28"/>
      <c r="DD676" s="28"/>
      <c r="DE676" s="28"/>
      <c r="DF676" s="28"/>
      <c r="DG676" s="28"/>
      <c r="DH676" s="28"/>
      <c r="DI676" s="28"/>
      <c r="DJ676" s="28"/>
      <c r="DK676" s="28"/>
      <c r="DL676" s="28"/>
      <c r="DM676" s="28"/>
      <c r="DN676" s="28"/>
      <c r="DO676" s="28"/>
      <c r="DP676" s="28"/>
      <c r="DQ676" s="28"/>
      <c r="DR676" s="28"/>
      <c r="DS676" s="28"/>
      <c r="DT676" s="28"/>
      <c r="DU676" s="28"/>
      <c r="DV676" s="28"/>
      <c r="DW676" s="28"/>
      <c r="DX676" s="28"/>
      <c r="DY676" s="28"/>
      <c r="DZ676" s="28"/>
      <c r="EA676" s="28"/>
      <c r="EB676" s="28"/>
      <c r="EC676" s="28"/>
      <c r="ED676" s="28"/>
      <c r="EE676" s="28"/>
      <c r="EF676" s="28"/>
      <c r="EG676" s="28"/>
      <c r="EH676" s="28"/>
      <c r="EI676" s="28"/>
      <c r="EJ676" s="28"/>
      <c r="EK676" s="28"/>
      <c r="EL676" s="28"/>
      <c r="EM676" s="28"/>
    </row>
    <row r="677" spans="1:143" s="44" customFormat="1">
      <c r="A677" s="136"/>
      <c r="B677" s="103"/>
      <c r="C677" s="103"/>
      <c r="D677" s="103"/>
      <c r="K677" s="48"/>
      <c r="L677" s="48"/>
      <c r="O677" s="45"/>
      <c r="P677" s="45"/>
      <c r="U677" s="41"/>
      <c r="V677" s="41"/>
      <c r="W677" s="54"/>
      <c r="X677" s="54"/>
      <c r="AH677" s="61"/>
      <c r="AL677" s="100"/>
      <c r="AM677" s="32"/>
      <c r="AN677" s="32"/>
      <c r="AO677" s="32"/>
      <c r="AP677" s="126"/>
      <c r="AQ677" s="104"/>
      <c r="AR677" s="32"/>
      <c r="AS677" s="32"/>
      <c r="AT677" s="28"/>
      <c r="AU677" s="104"/>
      <c r="AV677" s="104"/>
      <c r="AW677" s="104"/>
      <c r="AX677" s="104"/>
      <c r="AY677" s="32"/>
      <c r="AZ677" s="104"/>
      <c r="BA677" s="104"/>
      <c r="BB677" s="108"/>
      <c r="BC677" s="108"/>
      <c r="BD677" s="108"/>
      <c r="BE677" s="104"/>
      <c r="BF677" s="104"/>
      <c r="BG677" s="28"/>
      <c r="BH677" s="28"/>
      <c r="BI677" s="28"/>
      <c r="BJ677" s="28"/>
      <c r="BK677" s="28"/>
      <c r="BL677" s="28"/>
      <c r="BM677" s="28"/>
      <c r="BN677" s="28"/>
      <c r="BO677" s="28"/>
      <c r="BP677" s="28"/>
      <c r="BQ677" s="28"/>
      <c r="BR677" s="28"/>
      <c r="BS677" s="28"/>
      <c r="BT677" s="28"/>
      <c r="BU677" s="28"/>
      <c r="BV677" s="28"/>
      <c r="BW677" s="28"/>
      <c r="BX677" s="28"/>
      <c r="BY677" s="28"/>
      <c r="BZ677" s="28"/>
      <c r="CA677" s="28"/>
      <c r="CB677" s="28"/>
      <c r="CC677" s="28"/>
      <c r="CD677" s="28"/>
      <c r="CE677" s="28"/>
      <c r="CF677" s="28"/>
      <c r="CG677" s="28"/>
      <c r="CH677" s="28"/>
      <c r="CI677" s="28"/>
      <c r="CJ677" s="28"/>
      <c r="CK677" s="28"/>
      <c r="CL677" s="28"/>
      <c r="CM677" s="28"/>
      <c r="CN677" s="28"/>
      <c r="CO677" s="28"/>
      <c r="CP677" s="28"/>
      <c r="CQ677" s="28"/>
      <c r="CR677" s="28"/>
      <c r="CS677" s="28"/>
      <c r="CT677" s="28"/>
      <c r="CU677" s="28"/>
      <c r="CV677" s="28"/>
      <c r="CW677" s="28"/>
      <c r="CX677" s="28"/>
      <c r="CY677" s="28"/>
      <c r="CZ677" s="28"/>
      <c r="DA677" s="28"/>
      <c r="DB677" s="28"/>
      <c r="DC677" s="28"/>
      <c r="DD677" s="28"/>
      <c r="DE677" s="28"/>
      <c r="DF677" s="28"/>
      <c r="DG677" s="28"/>
      <c r="DH677" s="28"/>
      <c r="DI677" s="28"/>
      <c r="DJ677" s="28"/>
      <c r="DK677" s="28"/>
      <c r="DL677" s="28"/>
      <c r="DM677" s="28"/>
      <c r="DN677" s="28"/>
      <c r="DO677" s="28"/>
      <c r="DP677" s="28"/>
      <c r="DQ677" s="28"/>
      <c r="DR677" s="28"/>
      <c r="DS677" s="28"/>
      <c r="DT677" s="28"/>
      <c r="DU677" s="28"/>
      <c r="DV677" s="28"/>
      <c r="DW677" s="28"/>
      <c r="DX677" s="28"/>
      <c r="DY677" s="28"/>
      <c r="DZ677" s="28"/>
      <c r="EA677" s="28"/>
      <c r="EB677" s="28"/>
      <c r="EC677" s="28"/>
      <c r="ED677" s="28"/>
      <c r="EE677" s="28"/>
      <c r="EF677" s="28"/>
      <c r="EG677" s="28"/>
      <c r="EH677" s="28"/>
      <c r="EI677" s="28"/>
      <c r="EJ677" s="28"/>
      <c r="EK677" s="28"/>
      <c r="EL677" s="28"/>
      <c r="EM677" s="28"/>
    </row>
    <row r="678" spans="1:143">
      <c r="A678" s="136"/>
    </row>
  </sheetData>
  <autoFilter ref="A9:EM134"/>
  <mergeCells count="28">
    <mergeCell ref="G1:BE1"/>
    <mergeCell ref="AF6:AK7"/>
    <mergeCell ref="G8:L8"/>
    <mergeCell ref="E8:F8"/>
    <mergeCell ref="O8:T8"/>
    <mergeCell ref="B6:AA7"/>
    <mergeCell ref="AC8:AE8"/>
    <mergeCell ref="AF8:AK8"/>
    <mergeCell ref="M8:N8"/>
    <mergeCell ref="B8:D8"/>
    <mergeCell ref="U8:AB8"/>
    <mergeCell ref="AC6:AE7"/>
    <mergeCell ref="AL6:BE7"/>
    <mergeCell ref="B3:D3"/>
    <mergeCell ref="E3:F3"/>
    <mergeCell ref="B4:D4"/>
    <mergeCell ref="BF6:BF9"/>
    <mergeCell ref="AL8:AM8"/>
    <mergeCell ref="AN8:AO8"/>
    <mergeCell ref="AP8:AR8"/>
    <mergeCell ref="AS8:AT8"/>
    <mergeCell ref="AU8:AX8"/>
    <mergeCell ref="AY8:BE8"/>
    <mergeCell ref="E4:F4"/>
    <mergeCell ref="B1:D1"/>
    <mergeCell ref="E1:F1"/>
    <mergeCell ref="B2:D2"/>
    <mergeCell ref="E2:F2"/>
  </mergeCells>
  <phoneticPr fontId="19" type="noConversion"/>
  <conditionalFormatting sqref="Q21">
    <cfRule type="duplicateValues" dxfId="36" priority="410" stopIfTrue="1"/>
  </conditionalFormatting>
  <conditionalFormatting sqref="U21">
    <cfRule type="duplicateValues" dxfId="35" priority="406" stopIfTrue="1"/>
  </conditionalFormatting>
  <conditionalFormatting sqref="Q22">
    <cfRule type="duplicateValues" dxfId="34" priority="402" stopIfTrue="1"/>
  </conditionalFormatting>
  <conditionalFormatting sqref="U22">
    <cfRule type="duplicateValues" dxfId="33" priority="398" stopIfTrue="1"/>
  </conditionalFormatting>
  <conditionalFormatting sqref="Q23">
    <cfRule type="duplicateValues" dxfId="32" priority="394" stopIfTrue="1"/>
  </conditionalFormatting>
  <conditionalFormatting sqref="U23">
    <cfRule type="duplicateValues" dxfId="31" priority="390" stopIfTrue="1"/>
  </conditionalFormatting>
  <conditionalFormatting sqref="Q24">
    <cfRule type="duplicateValues" dxfId="30" priority="387" stopIfTrue="1"/>
  </conditionalFormatting>
  <conditionalFormatting sqref="R24">
    <cfRule type="duplicateValues" dxfId="29" priority="386" stopIfTrue="1"/>
  </conditionalFormatting>
  <conditionalFormatting sqref="U24">
    <cfRule type="duplicateValues" dxfId="28" priority="382" stopIfTrue="1"/>
  </conditionalFormatting>
  <conditionalFormatting sqref="R24">
    <cfRule type="duplicateValues" dxfId="27" priority="381" stopIfTrue="1"/>
  </conditionalFormatting>
  <conditionalFormatting sqref="AH24">
    <cfRule type="duplicateValues" dxfId="26" priority="378" stopIfTrue="1"/>
  </conditionalFormatting>
  <conditionalFormatting sqref="R21">
    <cfRule type="duplicateValues" dxfId="25" priority="358" stopIfTrue="1"/>
  </conditionalFormatting>
  <conditionalFormatting sqref="S21">
    <cfRule type="duplicateValues" dxfId="24" priority="357" stopIfTrue="1"/>
  </conditionalFormatting>
  <conditionalFormatting sqref="T21">
    <cfRule type="duplicateValues" dxfId="23" priority="356" stopIfTrue="1"/>
  </conditionalFormatting>
  <conditionalFormatting sqref="R22">
    <cfRule type="duplicateValues" dxfId="22" priority="355" stopIfTrue="1"/>
  </conditionalFormatting>
  <conditionalFormatting sqref="S22">
    <cfRule type="duplicateValues" dxfId="21" priority="354" stopIfTrue="1"/>
  </conditionalFormatting>
  <conditionalFormatting sqref="T22">
    <cfRule type="duplicateValues" dxfId="20" priority="353" stopIfTrue="1"/>
  </conditionalFormatting>
  <conditionalFormatting sqref="R23">
    <cfRule type="duplicateValues" dxfId="19" priority="352" stopIfTrue="1"/>
  </conditionalFormatting>
  <conditionalFormatting sqref="S23">
    <cfRule type="duplicateValues" dxfId="18" priority="332" stopIfTrue="1"/>
  </conditionalFormatting>
  <conditionalFormatting sqref="T23">
    <cfRule type="duplicateValues" dxfId="17" priority="331" stopIfTrue="1"/>
  </conditionalFormatting>
  <conditionalFormatting sqref="S24">
    <cfRule type="duplicateValues" dxfId="16" priority="330" stopIfTrue="1"/>
  </conditionalFormatting>
  <conditionalFormatting sqref="S24">
    <cfRule type="duplicateValues" dxfId="15" priority="329" stopIfTrue="1"/>
  </conditionalFormatting>
  <conditionalFormatting sqref="T24">
    <cfRule type="duplicateValues" dxfId="14" priority="328" stopIfTrue="1"/>
  </conditionalFormatting>
  <conditionalFormatting sqref="T24">
    <cfRule type="duplicateValues" dxfId="13" priority="327" stopIfTrue="1"/>
  </conditionalFormatting>
  <conditionalFormatting sqref="W21">
    <cfRule type="duplicateValues" dxfId="12" priority="265" stopIfTrue="1"/>
  </conditionalFormatting>
  <conditionalFormatting sqref="AI11">
    <cfRule type="duplicateValues" dxfId="11" priority="122" stopIfTrue="1"/>
  </conditionalFormatting>
  <conditionalFormatting sqref="AI11">
    <cfRule type="duplicateValues" dxfId="10" priority="121" stopIfTrue="1"/>
  </conditionalFormatting>
  <conditionalFormatting sqref="AI57">
    <cfRule type="duplicateValues" dxfId="9" priority="27" stopIfTrue="1"/>
  </conditionalFormatting>
  <conditionalFormatting sqref="AI57">
    <cfRule type="duplicateValues" dxfId="8" priority="26" stopIfTrue="1"/>
  </conditionalFormatting>
  <conditionalFormatting sqref="AI57">
    <cfRule type="duplicateValues" dxfId="7" priority="25" stopIfTrue="1"/>
  </conditionalFormatting>
  <conditionalFormatting sqref="AI57">
    <cfRule type="duplicateValues" dxfId="6" priority="24" stopIfTrue="1"/>
  </conditionalFormatting>
  <conditionalFormatting sqref="AI57">
    <cfRule type="duplicateValues" dxfId="5" priority="23" stopIfTrue="1"/>
  </conditionalFormatting>
  <conditionalFormatting sqref="E21">
    <cfRule type="duplicateValues" dxfId="4" priority="412" stopIfTrue="1"/>
  </conditionalFormatting>
  <conditionalFormatting sqref="E22">
    <cfRule type="duplicateValues" dxfId="3" priority="413" stopIfTrue="1"/>
  </conditionalFormatting>
  <conditionalFormatting sqref="E23">
    <cfRule type="duplicateValues" dxfId="2" priority="414" stopIfTrue="1"/>
  </conditionalFormatting>
  <conditionalFormatting sqref="E24">
    <cfRule type="duplicateValues" dxfId="1" priority="415" stopIfTrue="1"/>
  </conditionalFormatting>
  <conditionalFormatting sqref="BA35">
    <cfRule type="duplicateValues" dxfId="0" priority="1" stopIfTrue="1"/>
  </conditionalFormatting>
  <dataValidations xWindow="364" yWindow="852" count="42">
    <dataValidation type="list" allowBlank="1" showInputMessage="1" showErrorMessage="1" sqref="AD26 C101 AC101:AE101 G101 H135:H257 C135:C257 AD135:AE257">
      <formula1>INDIRECT(B26)</formula1>
    </dataValidation>
    <dataValidation type="list" allowBlank="1" showInputMessage="1" showErrorMessage="1" sqref="AC26 AC135:AC257">
      <formula1>_Pilar_Eje</formula1>
    </dataValidation>
    <dataValidation type="date" operator="greaterThan" allowBlank="1" showInputMessage="1" showErrorMessage="1" sqref="M103:N103 M111:N112">
      <formula1>42350</formula1>
    </dataValidation>
    <dataValidation allowBlank="1" showInputMessage="1" showErrorMessage="1" prompt="Describa las acciones que desarrollan los componentes de la PP o Plan de Acciones Afirmativas" sqref="E9"/>
    <dataValidation allowBlank="1" showInputMessage="1" showErrorMessage="1" prompt="Por favor indicar en recursos: presupuesto obligado/ persupuesto asignado" sqref="AK9 BD9"/>
    <dataValidation allowBlank="1" showInputMessage="1" showErrorMessage="1" prompt="Por favor incluya los avances frente  la meta del proyecto de inversión." sqref="BE9"/>
    <dataValidation allowBlank="1" showInputMessage="1" showErrorMessage="1" prompt="Por diligencie las observaciones que considere pertinentes." sqref="BF6"/>
    <dataValidation allowBlank="1" showInputMessage="1" showErrorMessage="1" prompt="Por favor diligencie los recursos del proyecto. Si no hay un proyecto asociado, por favor incluya los recursos por funcionamiento (gestión)._x000a_" sqref="AI9 BB9 AL59"/>
    <dataValidation allowBlank="1" showInputMessage="1" showErrorMessage="1" prompt="Por favor indique el porcentaje de recursos del proyecto que corresponden a la acción referenciada de esta polìtica o programa._x000a_" sqref="AJ9 BC9"/>
    <dataValidation allowBlank="1" showInputMessage="1" showErrorMessage="1" prompt="Escriba el nombre del indicador. Debe ser claro,apropiado,medible, adecuado y sensible. Recuerde NO formular varios indicadores para la misma acción." sqref="O9"/>
    <dataValidation allowBlank="1" showInputMessage="1" showErrorMessage="1" prompt="Por favor incluya las variables consideradas para el cálculo del indicador tomando como referencia las variables señaladas en la definición de la fórmula. (forma matematica)." sqref="P9"/>
    <dataValidation allowBlank="1" showInputMessage="1" showErrorMessage="1" prompt="Teniendo en cuenta la fórmula de cálculo de cada indicador, registre el resultado de cada uno para la vigencia" sqref="Y9 AA9"/>
    <dataValidation allowBlank="1" showInputMessage="1" showErrorMessage="1" prompt="Por favor elija el Pilar o Eje del PDD." sqref="AC9"/>
    <dataValidation allowBlank="1" showInputMessage="1" showErrorMessage="1" prompt="Por favor seleccionar el Programa de acuerdo al Pilar o Eje." sqref="AD9"/>
    <dataValidation allowBlank="1" showInputMessage="1" showErrorMessage="1" prompt="Por favor seleccionar el Proyecto de acuerdo al Progama" sqref="AE9"/>
    <dataValidation allowBlank="1" showInputMessage="1" showErrorMessage="1" prompt="Por favor diligencie el nombre del proyecto o las actividades de funcionamiento con las que se da cumplimiento (gestión)._x000a__x000a__x000a__x000a_" sqref="AG9 AZ9"/>
    <dataValidation allowBlank="1" showInputMessage="1" showErrorMessage="1" prompt="Diligencia por favor el código o número del proyecto._x000a__x000a_" sqref="AF9 AY9"/>
    <dataValidation allowBlank="1" showInputMessage="1" showErrorMessage="1" prompt="Por favor diligencie la Meta del proyecto._x000a__x000a_" sqref="AH9 BA9"/>
    <dataValidation allowBlank="1" showInputMessage="1" showErrorMessage="1" prompt="Teniendo en cuenta la fórmula de cálculo de cada indicador, registre el resultado de cada uno para la vigencia_x000a_" sqref="U9"/>
    <dataValidation allowBlank="1" showInputMessage="1" showErrorMessage="1" prompt=" Este avance se calcula en la Dirección de Equidad y Políticas Poblacionales a partir del resultado de cada indicador frente a su meta anual." sqref="V9"/>
    <dataValidation allowBlank="1" showInputMessage="1" showErrorMessage="1" prompt="Este avance se calcula en la Dirección de Equidad y Políticas Poblacionales a partir del resultado de cada indicador frente a su meta anual." sqref="AB9 Z9 X9"/>
    <dataValidation allowBlank="1" showInputMessage="1" showErrorMessage="1" prompt="Teniendo en cuenta la fórmula de cálculo de cada indicador, registre el resultado de cada uno para la vigencia." sqref="W9"/>
    <dataValidation allowBlank="1" showInputMessage="1" showErrorMessage="1" prompt="Por favor elegir la categoría que estructura la pp o el plan de acciones afirmativas_x000a_" sqref="B9"/>
    <dataValidation allowBlank="1" showInputMessage="1" showErrorMessage="1" prompt="Por favor elegir de acuerdo a la categoría anterior, el objetivo o componente que desarrolla la categoría._x000a_" sqref="D9"/>
    <dataValidation allowBlank="1" showInputMessage="1" showErrorMessage="1" prompt="Por favor elija el Sector de la Administración Distrital que está a cargo del reporte de la información sobre el desarrollo de la acción. " sqref="G9"/>
    <dataValidation allowBlank="1" showInputMessage="1" showErrorMessage="1" prompt="De acuerdo al Sector elija la entidad responsable de repotar la información." sqref="H9"/>
    <dataValidation allowBlank="1" showInputMessage="1" showErrorMessage="1" prompt="Si el reporte de la información no corresponde al Distrito por favor diligencie el nombre completo de quién debe repotar." sqref="I9"/>
    <dataValidation allowBlank="1" showInputMessage="1" showErrorMessage="1" prompt="Elija de acuerdo a la categoría anterior_x000a_" sqref="C9"/>
    <dataValidation allowBlank="1" showInputMessage="1" showErrorMessage="1" prompt="Escriba el nombre completo de la persona responsable de reportar la ejecución de la acción." sqref="J9"/>
    <dataValidation allowBlank="1" showInputMessage="1" showErrorMessage="1" prompt="Por favor escriba el número telefónico de la persona responsable de reportar la información sobre la ejecución de la acción." sqref="K9"/>
    <dataValidation allowBlank="1" showInputMessage="1" showErrorMessage="1" prompt="Por favor escriba el correo electrónico de la persona responsable de reportar la información sobre la ejecución de la acción." sqref="L9"/>
    <dataValidation allowBlank="1" showInputMessage="1" showErrorMessage="1" prompt="Escriba la fecha de inicio de la acción. Formato DD-MM-AAAA" sqref="M9"/>
    <dataValidation allowBlank="1" showInputMessage="1" showErrorMessage="1" prompt="Escriba la fecha de finalización de la acción. Formato DD-MM-AAAA" sqref="N9 AN22:AO22 AN24:AO25 AN11:AO13"/>
    <dataValidation allowBlank="1" showInputMessage="1" showErrorMessage="1" prompt="Escriba la Meta que se tienen programada." sqref="Q9:T9 AP59 AR59:AS59"/>
    <dataValidation allowBlank="1" showInputMessage="1" showErrorMessage="1" prompt="PRESUPUESTO EJECUTADO AL CORTE DEL INFORME: Ingrese el presupuesto ejecutado al periodo del reporte. Debe coincidir con herramienta financiera." sqref="AL39 BA35 AK49 AK21:AK24"/>
    <dataValidation allowBlank="1" showInputMessage="1" showErrorMessage="1" prompt="PROGRAMADO: Ingrese el valor programado, tener en cuenta las modificaciones presupuestales durante el tiempo de reporte. Todo ajuste presupuestal debe estar avalado por la SDES. Debe coincidir con las Herramientas Financieras y PREDIS." sqref="AI65 AI114"/>
    <dataValidation type="date" operator="greaterThan" allowBlank="1" showErrorMessage="1" sqref="M62:N62 M27:N32 M38:N38">
      <formula1>42736</formula1>
      <formula2>0</formula2>
    </dataValidation>
    <dataValidation type="date" operator="greaterThan" allowBlank="1" showInputMessage="1" showErrorMessage="1" sqref="AN49:AO49 M101:N101 AN81:AO81 AN27:AO28 AN54:AO55 AN31:AO32 AN51:AO51 AN74:AO74 AN30 AN59:AO59 AN132:AO132 AN68:AO71 M135:N257">
      <formula1>42736</formula1>
    </dataValidation>
    <dataValidation type="list" allowBlank="1" showInputMessage="1" showErrorMessage="1" sqref="B101 B135:B257">
      <formula1>Dimensiones</formula1>
    </dataValidation>
    <dataValidation allowBlank="1" showInputMessage="1" showErrorMessage="1" prompt="- EJECUTADO: Son los recursos ejecutados o que cuentan con Registro de Presupuestal. Debe coincidir con las Herramientas Financieras y PREDIS." sqref="AJ114:AK114"/>
    <dataValidation type="decimal" allowBlank="1" showInputMessage="1" showErrorMessage="1" sqref="AJ135:AJ257">
      <formula1>0</formula1>
      <formula2>100</formula2>
    </dataValidation>
    <dataValidation type="list" allowBlank="1" showInputMessage="1" showErrorMessage="1" sqref="G135:G257">
      <formula1>Sector</formula1>
    </dataValidation>
  </dataValidations>
  <hyperlinks>
    <hyperlink ref="L11" r:id="rId1"/>
    <hyperlink ref="L13" r:id="rId2"/>
    <hyperlink ref="L14" r:id="rId3"/>
    <hyperlink ref="L15" r:id="rId4"/>
    <hyperlink ref="L16" r:id="rId5"/>
    <hyperlink ref="L17" r:id="rId6"/>
    <hyperlink ref="L21" r:id="rId7"/>
    <hyperlink ref="L22" r:id="rId8"/>
    <hyperlink ref="L23" r:id="rId9"/>
    <hyperlink ref="L24" r:id="rId10"/>
    <hyperlink ref="L49" r:id="rId11"/>
    <hyperlink ref="L58" r:id="rId12"/>
    <hyperlink ref="L74" r:id="rId13"/>
    <hyperlink ref="L80" r:id="rId14"/>
    <hyperlink ref="L81" r:id="rId15"/>
    <hyperlink ref="L109" r:id="rId16"/>
    <hyperlink ref="L110" r:id="rId17"/>
    <hyperlink ref="L12" r:id="rId18"/>
    <hyperlink ref="L25" r:id="rId19"/>
    <hyperlink ref="L64" r:id="rId20"/>
    <hyperlink ref="L41" r:id="rId21"/>
    <hyperlink ref="L43" r:id="rId22"/>
    <hyperlink ref="L113" r:id="rId23"/>
    <hyperlink ref="K39" r:id="rId24" display="astrid.angulo@idartes.gov.co"/>
    <hyperlink ref="L39" r:id="rId25"/>
    <hyperlink ref="L48" r:id="rId26"/>
    <hyperlink ref="L60" r:id="rId27"/>
    <hyperlink ref="L61" r:id="rId28"/>
    <hyperlink ref="L53" r:id="rId29"/>
    <hyperlink ref="L134" r:id="rId30"/>
    <hyperlink ref="L44" r:id="rId31"/>
    <hyperlink ref="L33" r:id="rId32"/>
    <hyperlink ref="L35" r:id="rId33"/>
    <hyperlink ref="L37" r:id="rId34"/>
    <hyperlink ref="L38" r:id="rId35" display="vcajamarca@sdis.gov.co"/>
    <hyperlink ref="L54" r:id="rId36"/>
    <hyperlink ref="L125" r:id="rId37"/>
    <hyperlink ref="L126" r:id="rId38"/>
    <hyperlink ref="K73" r:id="rId39"/>
    <hyperlink ref="K75" r:id="rId40"/>
    <hyperlink ref="K76" r:id="rId41"/>
    <hyperlink ref="K133" r:id="rId42"/>
    <hyperlink ref="K77" r:id="rId43"/>
    <hyperlink ref="K78" r:id="rId44"/>
    <hyperlink ref="K79" r:id="rId45"/>
    <hyperlink ref="K130" r:id="rId46"/>
    <hyperlink ref="K131" r:id="rId47"/>
    <hyperlink ref="L68" r:id="rId48"/>
    <hyperlink ref="L69" r:id="rId49"/>
    <hyperlink ref="L70" r:id="rId50"/>
    <hyperlink ref="L71" r:id="rId51"/>
    <hyperlink ref="L72" r:id="rId52"/>
    <hyperlink ref="L132" r:id="rId53"/>
    <hyperlink ref="L51" r:id="rId54" display="acgomez@sdis.gov.co"/>
    <hyperlink ref="L20" r:id="rId55"/>
    <hyperlink ref="L45" r:id="rId56"/>
    <hyperlink ref="L46" r:id="rId57"/>
    <hyperlink ref="L47" r:id="rId58"/>
    <hyperlink ref="L56" r:id="rId59"/>
    <hyperlink ref="L57" r:id="rId60"/>
    <hyperlink ref="L66" r:id="rId61"/>
    <hyperlink ref="L67" r:id="rId62"/>
    <hyperlink ref="L97" r:id="rId63" display="ahrodriguez@desarrolloeconomico.gov.co"/>
    <hyperlink ref="L98" r:id="rId64" display="ahrodriguez@desarrolloeconomico.gov.co"/>
    <hyperlink ref="L100" r:id="rId65" display="ahrodriguez@desarrolloeconomico.gov.co"/>
    <hyperlink ref="L124" r:id="rId66"/>
    <hyperlink ref="L127" r:id="rId67" display="yanira.vargas@transmilenio.gov.co"/>
    <hyperlink ref="L128" r:id="rId68" display="yanira.vargas@transmilenio.gov.co"/>
    <hyperlink ref="L129" r:id="rId69"/>
  </hyperlinks>
  <pageMargins left="0.7" right="0.7" top="0.75" bottom="0.75" header="0.3" footer="0.3"/>
  <pageSetup orientation="portrait"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2"/>
  <sheetViews>
    <sheetView zoomScale="77" zoomScaleNormal="77" workbookViewId="0">
      <selection activeCell="N2" sqref="N2"/>
    </sheetView>
  </sheetViews>
  <sheetFormatPr baseColWidth="10" defaultColWidth="11.85546875" defaultRowHeight="12"/>
  <cols>
    <col min="1" max="1" width="11.85546875" style="18"/>
    <col min="2" max="32" width="11.85546875" style="4"/>
    <col min="33" max="57" width="0" style="4" hidden="1" customWidth="1"/>
    <col min="58" max="16384" width="11.85546875" style="4"/>
  </cols>
  <sheetData>
    <row r="1" spans="1:74" s="3" customFormat="1" ht="24.75" thickBot="1">
      <c r="A1" s="1"/>
      <c r="B1" s="2"/>
      <c r="C1" s="2"/>
      <c r="D1" s="2"/>
      <c r="E1" s="2"/>
      <c r="F1" s="2"/>
      <c r="G1" s="2"/>
      <c r="H1" s="2"/>
      <c r="I1" s="2"/>
      <c r="J1" s="2"/>
      <c r="K1" s="2"/>
      <c r="O1" s="4" t="s">
        <v>1357</v>
      </c>
      <c r="R1" s="5" t="s">
        <v>1358</v>
      </c>
      <c r="AG1" s="6" t="s">
        <v>1359</v>
      </c>
      <c r="AH1" s="3" t="s">
        <v>1360</v>
      </c>
      <c r="AJ1" s="3" t="s">
        <v>1361</v>
      </c>
    </row>
    <row r="2" spans="1:74" s="13" customFormat="1" ht="120.75" thickBot="1">
      <c r="A2" s="19"/>
      <c r="B2" s="13" t="s">
        <v>1362</v>
      </c>
      <c r="C2" s="13" t="s">
        <v>1363</v>
      </c>
      <c r="D2" s="20" t="s">
        <v>1364</v>
      </c>
      <c r="E2" s="113" t="s">
        <v>1365</v>
      </c>
      <c r="F2" s="583" t="s">
        <v>1366</v>
      </c>
      <c r="G2" s="583" t="s">
        <v>1367</v>
      </c>
      <c r="H2" s="583" t="s">
        <v>1368</v>
      </c>
      <c r="I2" s="583" t="s">
        <v>1369</v>
      </c>
      <c r="J2" s="583" t="s">
        <v>1370</v>
      </c>
      <c r="K2" s="583" t="s">
        <v>1371</v>
      </c>
      <c r="L2" s="583" t="s">
        <v>1372</v>
      </c>
      <c r="M2" s="583" t="s">
        <v>1373</v>
      </c>
      <c r="N2" s="7" t="s">
        <v>1374</v>
      </c>
      <c r="O2" s="584" t="s">
        <v>1375</v>
      </c>
      <c r="P2" s="584" t="s">
        <v>1376</v>
      </c>
      <c r="Q2" s="584" t="s">
        <v>894</v>
      </c>
      <c r="R2" s="114" t="s">
        <v>1377</v>
      </c>
      <c r="S2" s="114" t="s">
        <v>1378</v>
      </c>
      <c r="T2" s="12" t="s">
        <v>1379</v>
      </c>
      <c r="U2" s="12" t="s">
        <v>1380</v>
      </c>
      <c r="V2" s="12" t="s">
        <v>1381</v>
      </c>
      <c r="W2" s="12" t="s">
        <v>1382</v>
      </c>
      <c r="X2" s="12" t="s">
        <v>1383</v>
      </c>
      <c r="Y2" s="12" t="s">
        <v>1384</v>
      </c>
      <c r="Z2" s="12" t="s">
        <v>1385</v>
      </c>
      <c r="AA2" s="12" t="s">
        <v>1386</v>
      </c>
      <c r="AB2" s="12" t="s">
        <v>1387</v>
      </c>
      <c r="AC2" s="12" t="s">
        <v>895</v>
      </c>
      <c r="AD2" s="12" t="s">
        <v>1388</v>
      </c>
      <c r="AE2" s="12" t="s">
        <v>1389</v>
      </c>
      <c r="AF2" s="12" t="s">
        <v>1390</v>
      </c>
      <c r="AG2" s="13" t="s">
        <v>1391</v>
      </c>
      <c r="AH2" s="21" t="s">
        <v>1392</v>
      </c>
      <c r="AI2" s="13" t="s">
        <v>1393</v>
      </c>
      <c r="AJ2" s="13" t="s">
        <v>1394</v>
      </c>
      <c r="AK2" s="20" t="s">
        <v>1395</v>
      </c>
      <c r="AL2" s="13" t="s">
        <v>1396</v>
      </c>
      <c r="AM2" s="13" t="s">
        <v>1397</v>
      </c>
      <c r="AN2" s="13" t="s">
        <v>1398</v>
      </c>
      <c r="AO2" s="13" t="s">
        <v>1399</v>
      </c>
      <c r="AP2" s="13" t="s">
        <v>1400</v>
      </c>
      <c r="AQ2" s="13" t="s">
        <v>1401</v>
      </c>
      <c r="AR2" s="13" t="s">
        <v>1402</v>
      </c>
      <c r="AS2" s="13" t="s">
        <v>1403</v>
      </c>
      <c r="AT2" s="13" t="s">
        <v>1404</v>
      </c>
      <c r="AU2" s="13" t="s">
        <v>1405</v>
      </c>
      <c r="AV2" s="13" t="s">
        <v>1406</v>
      </c>
      <c r="AW2" s="13" t="s">
        <v>1407</v>
      </c>
      <c r="AX2" s="13" t="s">
        <v>1408</v>
      </c>
      <c r="AY2" s="13" t="s">
        <v>1409</v>
      </c>
      <c r="AZ2" s="20" t="s">
        <v>1410</v>
      </c>
      <c r="BA2" s="115" t="s">
        <v>1411</v>
      </c>
      <c r="BB2" s="13" t="s">
        <v>1412</v>
      </c>
      <c r="BC2" s="13" t="s">
        <v>1413</v>
      </c>
      <c r="BD2" s="13" t="s">
        <v>1414</v>
      </c>
      <c r="BE2" s="13" t="s">
        <v>1415</v>
      </c>
      <c r="BF2" s="13" t="s">
        <v>1416</v>
      </c>
      <c r="BG2" s="56" t="s">
        <v>1417</v>
      </c>
      <c r="BH2" s="56" t="s">
        <v>1418</v>
      </c>
      <c r="BI2" s="56" t="s">
        <v>1419</v>
      </c>
      <c r="BJ2" s="56" t="s">
        <v>1420</v>
      </c>
      <c r="BK2" s="56" t="s">
        <v>1421</v>
      </c>
      <c r="BL2" s="56" t="s">
        <v>1422</v>
      </c>
      <c r="BM2" s="56" t="s">
        <v>1423</v>
      </c>
      <c r="BN2" s="56" t="s">
        <v>1424</v>
      </c>
      <c r="BO2" s="56" t="s">
        <v>1425</v>
      </c>
      <c r="BP2" s="56" t="s">
        <v>1426</v>
      </c>
      <c r="BQ2" s="56" t="s">
        <v>1427</v>
      </c>
      <c r="BR2" s="56" t="s">
        <v>1428</v>
      </c>
      <c r="BS2" s="56" t="s">
        <v>1429</v>
      </c>
      <c r="BT2" s="56" t="s">
        <v>1430</v>
      </c>
      <c r="BU2" s="56" t="s">
        <v>1431</v>
      </c>
    </row>
    <row r="3" spans="1:74" s="8" customFormat="1" ht="12.75">
      <c r="A3" s="116"/>
      <c r="B3" s="117" t="s">
        <v>1432</v>
      </c>
      <c r="C3" s="117" t="s">
        <v>1433</v>
      </c>
      <c r="D3" s="118" t="s">
        <v>1365</v>
      </c>
      <c r="E3" s="118" t="s">
        <v>1434</v>
      </c>
      <c r="F3" s="118" t="s">
        <v>1435</v>
      </c>
      <c r="G3" s="118" t="s">
        <v>1436</v>
      </c>
      <c r="H3" s="118" t="s">
        <v>1437</v>
      </c>
      <c r="I3" s="118" t="s">
        <v>1438</v>
      </c>
      <c r="J3" s="118" t="s">
        <v>1439</v>
      </c>
      <c r="K3" s="118" t="s">
        <v>1440</v>
      </c>
      <c r="L3" s="118" t="s">
        <v>1441</v>
      </c>
      <c r="M3" s="118" t="s">
        <v>1442</v>
      </c>
      <c r="N3" s="585" t="s">
        <v>1375</v>
      </c>
      <c r="O3" s="118" t="s">
        <v>1377</v>
      </c>
      <c r="P3" s="14" t="s">
        <v>1386</v>
      </c>
      <c r="Q3" s="14" t="s">
        <v>895</v>
      </c>
      <c r="R3" s="117" t="s">
        <v>1443</v>
      </c>
      <c r="S3" s="15" t="s">
        <v>1444</v>
      </c>
      <c r="T3" s="16" t="s">
        <v>1393</v>
      </c>
      <c r="U3" s="16" t="s">
        <v>1445</v>
      </c>
      <c r="V3" s="16" t="s">
        <v>1395</v>
      </c>
      <c r="W3" s="16" t="s">
        <v>1446</v>
      </c>
      <c r="X3" s="16" t="s">
        <v>1398</v>
      </c>
      <c r="Y3" s="16" t="s">
        <v>1399</v>
      </c>
      <c r="Z3" s="16" t="s">
        <v>1400</v>
      </c>
      <c r="AA3" s="16" t="s">
        <v>1403</v>
      </c>
      <c r="AB3" s="16" t="s">
        <v>1404</v>
      </c>
      <c r="AC3" s="16" t="s">
        <v>896</v>
      </c>
      <c r="AD3" s="17" t="s">
        <v>1447</v>
      </c>
      <c r="AE3" s="16" t="s">
        <v>1405</v>
      </c>
      <c r="AF3" s="16" t="s">
        <v>1406</v>
      </c>
      <c r="AG3" s="117" t="s">
        <v>1448</v>
      </c>
      <c r="AH3" s="117" t="s">
        <v>1449</v>
      </c>
      <c r="AI3" s="117" t="s">
        <v>1450</v>
      </c>
      <c r="AJ3" s="117" t="s">
        <v>1451</v>
      </c>
      <c r="AK3" s="117" t="s">
        <v>1452</v>
      </c>
      <c r="AL3" s="117" t="s">
        <v>1453</v>
      </c>
      <c r="AM3" s="117" t="s">
        <v>1454</v>
      </c>
      <c r="AN3" s="117" t="s">
        <v>1455</v>
      </c>
      <c r="AO3" s="117" t="s">
        <v>1456</v>
      </c>
      <c r="AP3" s="117" t="s">
        <v>1457</v>
      </c>
      <c r="AQ3" s="117" t="s">
        <v>1458</v>
      </c>
      <c r="AR3" s="117" t="s">
        <v>1459</v>
      </c>
      <c r="AS3" s="117" t="s">
        <v>1460</v>
      </c>
      <c r="AT3" s="117" t="s">
        <v>1461</v>
      </c>
      <c r="AU3" s="117" t="s">
        <v>1462</v>
      </c>
      <c r="AV3" s="117" t="s">
        <v>1463</v>
      </c>
      <c r="AW3" s="117" t="s">
        <v>1464</v>
      </c>
      <c r="AX3" s="117" t="s">
        <v>1465</v>
      </c>
      <c r="AY3" s="117" t="s">
        <v>1466</v>
      </c>
      <c r="AZ3" s="117" t="s">
        <v>1467</v>
      </c>
      <c r="BA3" s="117" t="s">
        <v>1468</v>
      </c>
      <c r="BB3" s="117" t="s">
        <v>1469</v>
      </c>
      <c r="BC3" s="117" t="s">
        <v>1470</v>
      </c>
      <c r="BD3" s="117" t="s">
        <v>1471</v>
      </c>
      <c r="BE3" s="117" t="s">
        <v>1472</v>
      </c>
      <c r="BF3" s="57" t="s">
        <v>1417</v>
      </c>
      <c r="BG3" s="117" t="s">
        <v>1473</v>
      </c>
      <c r="BH3" s="117" t="s">
        <v>1474</v>
      </c>
      <c r="BI3" s="117" t="s">
        <v>1475</v>
      </c>
      <c r="BJ3" s="57" t="s">
        <v>1476</v>
      </c>
      <c r="BK3" s="117" t="s">
        <v>1477</v>
      </c>
      <c r="BL3" s="57" t="s">
        <v>1478</v>
      </c>
      <c r="BM3" s="117" t="s">
        <v>1479</v>
      </c>
      <c r="BN3" s="117" t="s">
        <v>1480</v>
      </c>
      <c r="BO3" s="117" t="s">
        <v>1481</v>
      </c>
      <c r="BP3" s="117" t="s">
        <v>1482</v>
      </c>
      <c r="BQ3" s="117" t="s">
        <v>1483</v>
      </c>
      <c r="BR3" s="117" t="s">
        <v>1484</v>
      </c>
      <c r="BS3" s="57" t="s">
        <v>1485</v>
      </c>
      <c r="BT3" s="117" t="s">
        <v>1486</v>
      </c>
      <c r="BU3" s="117" t="s">
        <v>1487</v>
      </c>
      <c r="BV3" s="117" t="s">
        <v>1488</v>
      </c>
    </row>
    <row r="4" spans="1:74" s="9" customFormat="1">
      <c r="A4" s="586"/>
      <c r="B4" s="585" t="s">
        <v>1489</v>
      </c>
      <c r="C4" s="585"/>
      <c r="D4" s="587" t="s">
        <v>1366</v>
      </c>
      <c r="E4" s="118" t="s">
        <v>1490</v>
      </c>
      <c r="F4" s="118" t="s">
        <v>1491</v>
      </c>
      <c r="G4" s="118" t="s">
        <v>1492</v>
      </c>
      <c r="H4" s="118" t="s">
        <v>1493</v>
      </c>
      <c r="I4" s="118" t="s">
        <v>1494</v>
      </c>
      <c r="J4" s="118" t="s">
        <v>1495</v>
      </c>
      <c r="K4" s="118" t="s">
        <v>1496</v>
      </c>
      <c r="L4" s="587" t="s">
        <v>1497</v>
      </c>
      <c r="M4" s="587" t="s">
        <v>1498</v>
      </c>
      <c r="N4" s="585" t="s">
        <v>1376</v>
      </c>
      <c r="O4" s="118" t="s">
        <v>1378</v>
      </c>
      <c r="P4" s="14" t="s">
        <v>1387</v>
      </c>
      <c r="Q4" s="14" t="s">
        <v>1388</v>
      </c>
      <c r="R4" s="117"/>
      <c r="S4" s="585"/>
      <c r="T4" s="585"/>
      <c r="U4" s="16" t="s">
        <v>1499</v>
      </c>
      <c r="V4" s="16" t="s">
        <v>1396</v>
      </c>
      <c r="W4" s="585"/>
      <c r="X4" s="585"/>
      <c r="Y4" s="585"/>
      <c r="Z4" s="16" t="s">
        <v>1401</v>
      </c>
      <c r="AA4" s="585"/>
      <c r="AB4" s="585"/>
      <c r="AC4" s="585"/>
      <c r="AD4" s="585"/>
      <c r="AE4" s="585"/>
      <c r="AF4" s="16" t="s">
        <v>1407</v>
      </c>
      <c r="AG4" s="585" t="s">
        <v>1500</v>
      </c>
      <c r="AH4" s="585" t="s">
        <v>1501</v>
      </c>
      <c r="AI4" s="585" t="s">
        <v>1502</v>
      </c>
      <c r="AJ4" s="585" t="s">
        <v>1503</v>
      </c>
      <c r="AK4" s="585" t="s">
        <v>1504</v>
      </c>
      <c r="AL4" s="585" t="s">
        <v>1505</v>
      </c>
      <c r="AM4" s="585" t="s">
        <v>1506</v>
      </c>
      <c r="AN4" s="585" t="s">
        <v>1507</v>
      </c>
      <c r="AO4" s="585" t="s">
        <v>1508</v>
      </c>
      <c r="AP4" s="585" t="s">
        <v>1509</v>
      </c>
      <c r="AQ4" s="585" t="s">
        <v>1510</v>
      </c>
      <c r="AR4" s="585" t="s">
        <v>1511</v>
      </c>
      <c r="AS4" s="585" t="s">
        <v>1512</v>
      </c>
      <c r="AT4" s="585" t="s">
        <v>1513</v>
      </c>
      <c r="AU4" s="585" t="s">
        <v>1514</v>
      </c>
      <c r="AV4" s="585" t="s">
        <v>1515</v>
      </c>
      <c r="AW4" s="585" t="s">
        <v>1516</v>
      </c>
      <c r="AX4" s="585" t="s">
        <v>1517</v>
      </c>
      <c r="AY4" s="585" t="s">
        <v>1518</v>
      </c>
      <c r="AZ4" s="585" t="s">
        <v>1519</v>
      </c>
      <c r="BA4" s="585" t="s">
        <v>1520</v>
      </c>
      <c r="BB4" s="585" t="s">
        <v>1521</v>
      </c>
      <c r="BC4" s="585" t="s">
        <v>1522</v>
      </c>
      <c r="BD4" s="585" t="s">
        <v>1523</v>
      </c>
      <c r="BE4" s="585" t="s">
        <v>1524</v>
      </c>
      <c r="BF4" s="57" t="s">
        <v>1418</v>
      </c>
      <c r="BG4" s="585" t="s">
        <v>1525</v>
      </c>
      <c r="BH4" s="585" t="s">
        <v>1526</v>
      </c>
      <c r="BI4" s="585" t="s">
        <v>1527</v>
      </c>
      <c r="BJ4" s="585"/>
      <c r="BK4" s="585" t="s">
        <v>1528</v>
      </c>
      <c r="BL4" s="57" t="s">
        <v>1529</v>
      </c>
      <c r="BM4" s="585" t="s">
        <v>1530</v>
      </c>
      <c r="BN4" s="585" t="s">
        <v>1531</v>
      </c>
      <c r="BO4" s="585" t="s">
        <v>1532</v>
      </c>
      <c r="BP4" s="585" t="s">
        <v>1533</v>
      </c>
      <c r="BQ4" s="585" t="s">
        <v>1534</v>
      </c>
      <c r="BR4" s="585" t="s">
        <v>1535</v>
      </c>
      <c r="BS4" s="585"/>
      <c r="BT4" s="585" t="s">
        <v>1536</v>
      </c>
      <c r="BU4" s="585"/>
      <c r="BV4" s="585" t="s">
        <v>1537</v>
      </c>
    </row>
    <row r="5" spans="1:74" s="9" customFormat="1">
      <c r="A5" s="586"/>
      <c r="B5" s="585" t="s">
        <v>1538</v>
      </c>
      <c r="C5" s="585"/>
      <c r="D5" s="587" t="s">
        <v>1367</v>
      </c>
      <c r="E5" s="118" t="s">
        <v>1539</v>
      </c>
      <c r="F5" s="118" t="s">
        <v>1540</v>
      </c>
      <c r="G5" s="118" t="s">
        <v>1541</v>
      </c>
      <c r="H5" s="118" t="s">
        <v>1542</v>
      </c>
      <c r="I5" s="118" t="s">
        <v>1543</v>
      </c>
      <c r="J5" s="118" t="s">
        <v>1544</v>
      </c>
      <c r="K5" s="118" t="s">
        <v>1545</v>
      </c>
      <c r="L5" s="587" t="s">
        <v>1546</v>
      </c>
      <c r="M5" s="587" t="s">
        <v>1547</v>
      </c>
      <c r="N5" s="585" t="s">
        <v>894</v>
      </c>
      <c r="O5" s="14" t="s">
        <v>1379</v>
      </c>
      <c r="P5" s="587"/>
      <c r="Q5" s="14" t="s">
        <v>1389</v>
      </c>
      <c r="R5" s="585"/>
      <c r="S5" s="585"/>
      <c r="T5" s="585"/>
      <c r="U5" s="585"/>
      <c r="V5" s="585"/>
      <c r="W5" s="585"/>
      <c r="X5" s="585"/>
      <c r="Y5" s="585"/>
      <c r="Z5" s="16" t="s">
        <v>1402</v>
      </c>
      <c r="AA5" s="585"/>
      <c r="AB5" s="585"/>
      <c r="AC5" s="585"/>
      <c r="AD5" s="585"/>
      <c r="AE5" s="585"/>
      <c r="AF5" s="16" t="s">
        <v>1548</v>
      </c>
      <c r="AG5" s="585" t="s">
        <v>1549</v>
      </c>
      <c r="AH5" s="585" t="s">
        <v>1550</v>
      </c>
      <c r="AI5" s="585"/>
      <c r="AJ5" s="585"/>
      <c r="AK5" s="585" t="s">
        <v>1551</v>
      </c>
      <c r="AL5" s="585" t="s">
        <v>1552</v>
      </c>
      <c r="AM5" s="585" t="s">
        <v>1553</v>
      </c>
      <c r="AN5" s="585" t="s">
        <v>1554</v>
      </c>
      <c r="AO5" s="585" t="s">
        <v>1555</v>
      </c>
      <c r="AP5" s="585" t="s">
        <v>1556</v>
      </c>
      <c r="AQ5" s="585"/>
      <c r="AR5" s="585"/>
      <c r="AS5" s="585" t="s">
        <v>1557</v>
      </c>
      <c r="AT5" s="585" t="s">
        <v>1558</v>
      </c>
      <c r="AU5" s="585" t="s">
        <v>1559</v>
      </c>
      <c r="AV5" s="585"/>
      <c r="AW5" s="585"/>
      <c r="AX5" s="585" t="s">
        <v>1560</v>
      </c>
      <c r="AY5" s="585"/>
      <c r="AZ5" s="585" t="s">
        <v>1561</v>
      </c>
      <c r="BA5" s="585" t="s">
        <v>1562</v>
      </c>
      <c r="BB5" s="585"/>
      <c r="BC5" s="585" t="s">
        <v>1563</v>
      </c>
      <c r="BD5" s="585" t="s">
        <v>1564</v>
      </c>
      <c r="BE5" s="585"/>
      <c r="BF5" s="57" t="s">
        <v>1419</v>
      </c>
      <c r="BG5" s="585" t="s">
        <v>1565</v>
      </c>
      <c r="BH5" s="585" t="s">
        <v>1566</v>
      </c>
      <c r="BI5" s="585" t="s">
        <v>1567</v>
      </c>
      <c r="BJ5" s="585"/>
      <c r="BK5" s="585" t="s">
        <v>1568</v>
      </c>
      <c r="BL5" s="57" t="s">
        <v>1569</v>
      </c>
      <c r="BM5" s="585" t="s">
        <v>1570</v>
      </c>
      <c r="BN5" s="585"/>
      <c r="BO5" s="585" t="s">
        <v>1571</v>
      </c>
      <c r="BP5" s="585" t="s">
        <v>1572</v>
      </c>
      <c r="BQ5" s="585" t="s">
        <v>1573</v>
      </c>
      <c r="BR5" s="585" t="s">
        <v>1574</v>
      </c>
      <c r="BS5" s="585"/>
      <c r="BT5" s="585"/>
      <c r="BU5" s="585"/>
      <c r="BV5" s="585"/>
    </row>
    <row r="6" spans="1:74" s="9" customFormat="1">
      <c r="A6" s="586"/>
      <c r="B6" s="585"/>
      <c r="C6" s="585"/>
      <c r="D6" s="587" t="s">
        <v>1368</v>
      </c>
      <c r="E6" s="587" t="s">
        <v>1575</v>
      </c>
      <c r="F6" s="587" t="s">
        <v>1576</v>
      </c>
      <c r="G6" s="587" t="s">
        <v>1577</v>
      </c>
      <c r="H6" s="587" t="s">
        <v>1578</v>
      </c>
      <c r="I6" s="587" t="s">
        <v>1579</v>
      </c>
      <c r="J6" s="587" t="s">
        <v>1580</v>
      </c>
      <c r="K6" s="587" t="s">
        <v>1581</v>
      </c>
      <c r="L6" s="587" t="s">
        <v>1582</v>
      </c>
      <c r="M6" s="587" t="s">
        <v>1583</v>
      </c>
      <c r="N6" s="585"/>
      <c r="O6" s="14" t="s">
        <v>1380</v>
      </c>
      <c r="P6" s="587"/>
      <c r="Q6" s="14" t="s">
        <v>1390</v>
      </c>
      <c r="R6" s="585"/>
      <c r="S6" s="585"/>
      <c r="T6" s="585"/>
      <c r="U6" s="585"/>
      <c r="V6" s="585"/>
      <c r="W6" s="585"/>
      <c r="X6" s="585"/>
      <c r="Y6" s="585"/>
      <c r="Z6" s="585"/>
      <c r="AA6" s="585"/>
      <c r="AB6" s="585"/>
      <c r="AC6" s="585"/>
      <c r="AD6" s="585"/>
      <c r="AE6" s="585"/>
      <c r="AF6" s="16" t="s">
        <v>1409</v>
      </c>
      <c r="AG6" s="585" t="s">
        <v>1549</v>
      </c>
      <c r="AH6" s="585" t="s">
        <v>1584</v>
      </c>
      <c r="AI6" s="585"/>
      <c r="AJ6" s="585"/>
      <c r="AK6" s="585" t="s">
        <v>1585</v>
      </c>
      <c r="AL6" s="585" t="s">
        <v>1586</v>
      </c>
      <c r="AM6" s="585" t="s">
        <v>1587</v>
      </c>
      <c r="AN6" s="585" t="s">
        <v>1588</v>
      </c>
      <c r="AO6" s="585" t="s">
        <v>1589</v>
      </c>
      <c r="AP6" s="585" t="s">
        <v>1590</v>
      </c>
      <c r="AQ6" s="585"/>
      <c r="AR6" s="585"/>
      <c r="AS6" s="585" t="s">
        <v>1591</v>
      </c>
      <c r="AT6" s="585" t="s">
        <v>1592</v>
      </c>
      <c r="AU6" s="585" t="s">
        <v>1593</v>
      </c>
      <c r="AV6" s="585"/>
      <c r="AW6" s="585"/>
      <c r="AX6" s="585" t="s">
        <v>1594</v>
      </c>
      <c r="AY6" s="585"/>
      <c r="AZ6" s="585" t="s">
        <v>1595</v>
      </c>
      <c r="BA6" s="585" t="s">
        <v>1596</v>
      </c>
      <c r="BB6" s="585"/>
      <c r="BC6" s="585" t="s">
        <v>1597</v>
      </c>
      <c r="BD6" s="585" t="s">
        <v>1598</v>
      </c>
      <c r="BE6" s="585"/>
      <c r="BF6" s="57" t="s">
        <v>1420</v>
      </c>
      <c r="BG6" s="585" t="s">
        <v>1599</v>
      </c>
      <c r="BH6" s="585" t="s">
        <v>1600</v>
      </c>
      <c r="BI6" s="585" t="s">
        <v>1601</v>
      </c>
      <c r="BJ6" s="585"/>
      <c r="BK6" s="585" t="s">
        <v>1602</v>
      </c>
      <c r="BL6" s="585"/>
      <c r="BM6" s="585" t="s">
        <v>1603</v>
      </c>
      <c r="BN6" s="585"/>
      <c r="BO6" s="585" t="s">
        <v>1604</v>
      </c>
      <c r="BP6" s="585"/>
      <c r="BQ6" s="585" t="s">
        <v>1605</v>
      </c>
      <c r="BR6" s="585" t="s">
        <v>1606</v>
      </c>
      <c r="BS6" s="585"/>
      <c r="BT6" s="585"/>
      <c r="BU6" s="585"/>
      <c r="BV6" s="585"/>
    </row>
    <row r="7" spans="1:74" s="9" customFormat="1">
      <c r="A7" s="586"/>
      <c r="B7" s="585"/>
      <c r="C7" s="585"/>
      <c r="D7" s="587" t="s">
        <v>1369</v>
      </c>
      <c r="E7" s="587" t="s">
        <v>1607</v>
      </c>
      <c r="F7" s="587" t="s">
        <v>1608</v>
      </c>
      <c r="G7" s="587" t="s">
        <v>1609</v>
      </c>
      <c r="H7" s="587" t="s">
        <v>1610</v>
      </c>
      <c r="I7" s="587" t="s">
        <v>1611</v>
      </c>
      <c r="J7" s="587" t="s">
        <v>1612</v>
      </c>
      <c r="K7" s="587" t="s">
        <v>1613</v>
      </c>
      <c r="L7" s="587" t="s">
        <v>1614</v>
      </c>
      <c r="M7" s="585" t="s">
        <v>1615</v>
      </c>
      <c r="N7" s="585"/>
      <c r="O7" s="14" t="s">
        <v>1381</v>
      </c>
      <c r="P7" s="587"/>
      <c r="Q7" s="587"/>
      <c r="R7" s="585"/>
      <c r="S7" s="588"/>
      <c r="T7" s="588"/>
      <c r="U7" s="585"/>
      <c r="V7" s="585"/>
      <c r="W7" s="585"/>
      <c r="X7" s="585"/>
      <c r="Y7" s="585"/>
      <c r="Z7" s="585"/>
      <c r="AA7" s="585"/>
      <c r="AB7" s="585"/>
      <c r="AC7" s="585"/>
      <c r="AD7" s="585"/>
      <c r="AE7" s="585"/>
      <c r="AF7" s="585"/>
      <c r="AG7" s="585" t="s">
        <v>1616</v>
      </c>
      <c r="AH7" s="585" t="s">
        <v>1617</v>
      </c>
      <c r="AI7" s="585"/>
      <c r="AJ7" s="585"/>
      <c r="AK7" s="585" t="s">
        <v>1618</v>
      </c>
      <c r="AL7" s="585" t="s">
        <v>1619</v>
      </c>
      <c r="AM7" s="585" t="s">
        <v>1620</v>
      </c>
      <c r="AN7" s="585" t="s">
        <v>1621</v>
      </c>
      <c r="AO7" s="585"/>
      <c r="AP7" s="585" t="s">
        <v>1622</v>
      </c>
      <c r="AQ7" s="585"/>
      <c r="AR7" s="585"/>
      <c r="AS7" s="585" t="s">
        <v>1623</v>
      </c>
      <c r="AT7" s="585" t="s">
        <v>1624</v>
      </c>
      <c r="AU7" s="585" t="s">
        <v>1625</v>
      </c>
      <c r="AV7" s="585"/>
      <c r="AW7" s="585"/>
      <c r="AX7" s="585" t="s">
        <v>1626</v>
      </c>
      <c r="AY7" s="585"/>
      <c r="AZ7" s="585"/>
      <c r="BA7" s="585" t="s">
        <v>1627</v>
      </c>
      <c r="BB7" s="585"/>
      <c r="BC7" s="585"/>
      <c r="BD7" s="585" t="s">
        <v>1628</v>
      </c>
      <c r="BE7" s="585"/>
      <c r="BF7" s="57" t="s">
        <v>1421</v>
      </c>
      <c r="BG7" s="585"/>
      <c r="BH7" s="585" t="s">
        <v>1629</v>
      </c>
      <c r="BI7" s="585"/>
      <c r="BJ7" s="585"/>
      <c r="BK7" s="585"/>
      <c r="BL7" s="585"/>
      <c r="BM7" s="585"/>
      <c r="BN7" s="585"/>
      <c r="BO7" s="585" t="s">
        <v>1630</v>
      </c>
      <c r="BP7" s="585"/>
      <c r="BQ7" s="585" t="s">
        <v>1631</v>
      </c>
      <c r="BR7" s="585" t="s">
        <v>1632</v>
      </c>
      <c r="BS7" s="585"/>
      <c r="BT7" s="585"/>
      <c r="BU7" s="585"/>
      <c r="BV7" s="585"/>
    </row>
    <row r="8" spans="1:74" s="9" customFormat="1">
      <c r="A8" s="586"/>
      <c r="B8" s="585"/>
      <c r="C8" s="585"/>
      <c r="D8" s="587" t="s">
        <v>1370</v>
      </c>
      <c r="E8" s="587" t="s">
        <v>1633</v>
      </c>
      <c r="F8" s="587" t="s">
        <v>1634</v>
      </c>
      <c r="G8" s="587" t="s">
        <v>1635</v>
      </c>
      <c r="H8" s="587" t="s">
        <v>1636</v>
      </c>
      <c r="I8" s="587" t="s">
        <v>1637</v>
      </c>
      <c r="J8" s="587" t="s">
        <v>1638</v>
      </c>
      <c r="K8" s="587" t="s">
        <v>1639</v>
      </c>
      <c r="L8" s="587" t="s">
        <v>1640</v>
      </c>
      <c r="M8" s="585" t="s">
        <v>1641</v>
      </c>
      <c r="N8" s="585"/>
      <c r="O8" s="14" t="s">
        <v>1382</v>
      </c>
      <c r="P8" s="587"/>
      <c r="Q8" s="587"/>
      <c r="R8" s="585"/>
      <c r="S8" s="589"/>
      <c r="T8" s="585"/>
      <c r="U8" s="585"/>
      <c r="V8" s="585"/>
      <c r="W8" s="585"/>
      <c r="X8" s="585"/>
      <c r="Y8" s="585"/>
      <c r="Z8" s="585"/>
      <c r="AA8" s="585"/>
      <c r="AB8" s="585"/>
      <c r="AC8" s="585"/>
      <c r="AD8" s="585"/>
      <c r="AE8" s="585"/>
      <c r="AF8" s="585"/>
      <c r="AG8" s="585" t="s">
        <v>1642</v>
      </c>
      <c r="AH8" s="585" t="s">
        <v>1643</v>
      </c>
      <c r="AI8" s="585"/>
      <c r="AJ8" s="585"/>
      <c r="AK8" s="585" t="s">
        <v>1644</v>
      </c>
      <c r="AL8" s="585" t="s">
        <v>1645</v>
      </c>
      <c r="AM8" s="585" t="s">
        <v>1646</v>
      </c>
      <c r="AN8" s="585" t="s">
        <v>1647</v>
      </c>
      <c r="AO8" s="585"/>
      <c r="AP8" s="585" t="s">
        <v>1648</v>
      </c>
      <c r="AQ8" s="585"/>
      <c r="AR8" s="585"/>
      <c r="AS8" s="585" t="s">
        <v>1649</v>
      </c>
      <c r="AT8" s="585" t="s">
        <v>1650</v>
      </c>
      <c r="AU8" s="585" t="s">
        <v>1651</v>
      </c>
      <c r="AV8" s="585"/>
      <c r="AW8" s="585"/>
      <c r="AX8" s="585" t="s">
        <v>1652</v>
      </c>
      <c r="AY8" s="585"/>
      <c r="AZ8" s="585"/>
      <c r="BA8" s="585" t="s">
        <v>1653</v>
      </c>
      <c r="BB8" s="585"/>
      <c r="BC8" s="585"/>
      <c r="BD8" s="585" t="s">
        <v>1654</v>
      </c>
      <c r="BE8" s="585"/>
      <c r="BF8" s="57" t="s">
        <v>1422</v>
      </c>
      <c r="BG8" s="585"/>
      <c r="BH8" s="585" t="s">
        <v>1655</v>
      </c>
      <c r="BI8" s="585"/>
      <c r="BJ8" s="585"/>
      <c r="BK8" s="585"/>
      <c r="BL8" s="585"/>
      <c r="BM8" s="585"/>
      <c r="BN8" s="585"/>
      <c r="BO8" s="585" t="s">
        <v>1656</v>
      </c>
      <c r="BP8" s="585"/>
      <c r="BQ8" s="585"/>
      <c r="BR8" s="585" t="s">
        <v>1657</v>
      </c>
      <c r="BS8" s="585"/>
      <c r="BT8" s="585"/>
      <c r="BU8" s="585"/>
      <c r="BV8" s="585"/>
    </row>
    <row r="9" spans="1:74" s="9" customFormat="1">
      <c r="A9" s="586"/>
      <c r="B9" s="585"/>
      <c r="C9" s="585"/>
      <c r="D9" s="585" t="s">
        <v>1371</v>
      </c>
      <c r="E9" s="585" t="s">
        <v>1658</v>
      </c>
      <c r="F9" s="585" t="s">
        <v>1659</v>
      </c>
      <c r="G9" s="585" t="s">
        <v>1660</v>
      </c>
      <c r="H9" s="585" t="s">
        <v>1661</v>
      </c>
      <c r="I9" s="585" t="s">
        <v>1662</v>
      </c>
      <c r="J9" s="585" t="s">
        <v>1663</v>
      </c>
      <c r="K9" s="587" t="s">
        <v>1664</v>
      </c>
      <c r="L9" s="587" t="s">
        <v>1665</v>
      </c>
      <c r="M9" s="585" t="s">
        <v>1666</v>
      </c>
      <c r="N9" s="585"/>
      <c r="O9" s="14" t="s">
        <v>1383</v>
      </c>
      <c r="P9" s="587"/>
      <c r="Q9" s="587"/>
      <c r="R9" s="585"/>
      <c r="S9" s="585"/>
      <c r="T9" s="585"/>
      <c r="U9" s="585"/>
      <c r="V9" s="585"/>
      <c r="W9" s="585"/>
      <c r="X9" s="585"/>
      <c r="Y9" s="585"/>
      <c r="Z9" s="585"/>
      <c r="AA9" s="585"/>
      <c r="AB9" s="585"/>
      <c r="AC9" s="585"/>
      <c r="AD9" s="585"/>
      <c r="AE9" s="585"/>
      <c r="AF9" s="585"/>
      <c r="AG9" s="585"/>
      <c r="AH9" s="585" t="s">
        <v>1667</v>
      </c>
      <c r="AI9" s="585"/>
      <c r="AJ9" s="585"/>
      <c r="AK9" s="585" t="s">
        <v>1668</v>
      </c>
      <c r="AL9" s="585" t="s">
        <v>1669</v>
      </c>
      <c r="AM9" s="585" t="s">
        <v>1670</v>
      </c>
      <c r="AN9" s="585"/>
      <c r="AO9" s="585"/>
      <c r="AP9" s="585"/>
      <c r="AQ9" s="585"/>
      <c r="AR9" s="585"/>
      <c r="AS9" s="585"/>
      <c r="AT9" s="585" t="s">
        <v>1671</v>
      </c>
      <c r="AU9" s="585" t="s">
        <v>1672</v>
      </c>
      <c r="AV9" s="585"/>
      <c r="AW9" s="585"/>
      <c r="AX9" s="585"/>
      <c r="AY9" s="585"/>
      <c r="AZ9" s="585"/>
      <c r="BA9" s="585"/>
      <c r="BB9" s="585"/>
      <c r="BC9" s="585"/>
      <c r="BD9" s="585"/>
      <c r="BE9" s="585"/>
      <c r="BF9" s="57" t="s">
        <v>1423</v>
      </c>
      <c r="BG9" s="585"/>
      <c r="BH9" s="585" t="s">
        <v>1673</v>
      </c>
      <c r="BI9" s="585"/>
      <c r="BJ9" s="585"/>
      <c r="BK9" s="585"/>
      <c r="BL9" s="585"/>
      <c r="BM9" s="585"/>
      <c r="BN9" s="585"/>
      <c r="BO9" s="585" t="s">
        <v>1674</v>
      </c>
      <c r="BP9" s="585"/>
      <c r="BQ9" s="585"/>
      <c r="BR9" s="585" t="s">
        <v>1675</v>
      </c>
      <c r="BS9" s="585"/>
      <c r="BT9" s="585"/>
      <c r="BU9" s="585"/>
      <c r="BV9" s="585"/>
    </row>
    <row r="10" spans="1:74" s="9" customFormat="1">
      <c r="A10" s="586"/>
      <c r="B10" s="585"/>
      <c r="C10" s="585"/>
      <c r="D10" s="585" t="s">
        <v>1372</v>
      </c>
      <c r="E10" s="585" t="s">
        <v>1676</v>
      </c>
      <c r="F10" s="585" t="s">
        <v>1677</v>
      </c>
      <c r="G10" s="585" t="s">
        <v>1678</v>
      </c>
      <c r="H10" s="585" t="s">
        <v>1679</v>
      </c>
      <c r="I10" s="585" t="s">
        <v>1680</v>
      </c>
      <c r="J10" s="585" t="s">
        <v>1681</v>
      </c>
      <c r="K10" s="587" t="s">
        <v>1682</v>
      </c>
      <c r="L10" s="585" t="s">
        <v>1683</v>
      </c>
      <c r="M10" s="585" t="s">
        <v>1684</v>
      </c>
      <c r="N10" s="585"/>
      <c r="O10" s="14" t="s">
        <v>1384</v>
      </c>
      <c r="P10" s="587"/>
      <c r="Q10" s="587"/>
      <c r="R10" s="585"/>
      <c r="S10" s="585"/>
      <c r="T10" s="585"/>
      <c r="U10" s="585"/>
      <c r="V10" s="585"/>
      <c r="W10" s="585"/>
      <c r="X10" s="585"/>
      <c r="Y10" s="585"/>
      <c r="Z10" s="585"/>
      <c r="AA10" s="585"/>
      <c r="AB10" s="585"/>
      <c r="AC10" s="585"/>
      <c r="AD10" s="585"/>
      <c r="AE10" s="585"/>
      <c r="AF10" s="585"/>
      <c r="AG10" s="585"/>
      <c r="AH10" s="585" t="s">
        <v>1685</v>
      </c>
      <c r="AI10" s="585"/>
      <c r="AJ10" s="585"/>
      <c r="AK10" s="585" t="s">
        <v>1686</v>
      </c>
      <c r="AL10" s="585" t="s">
        <v>1687</v>
      </c>
      <c r="AM10" s="585" t="s">
        <v>1688</v>
      </c>
      <c r="AN10" s="585"/>
      <c r="AO10" s="585"/>
      <c r="AP10" s="585"/>
      <c r="AQ10" s="585"/>
      <c r="AR10" s="585"/>
      <c r="AS10" s="585"/>
      <c r="AT10" s="585" t="s">
        <v>1689</v>
      </c>
      <c r="AU10" s="585" t="s">
        <v>1690</v>
      </c>
      <c r="AV10" s="585"/>
      <c r="AW10" s="585"/>
      <c r="AX10" s="585"/>
      <c r="AY10" s="585"/>
      <c r="AZ10" s="585"/>
      <c r="BA10" s="585"/>
      <c r="BB10" s="585"/>
      <c r="BC10" s="585"/>
      <c r="BD10" s="585"/>
      <c r="BE10" s="585"/>
      <c r="BF10" s="57" t="s">
        <v>1424</v>
      </c>
      <c r="BG10" s="585"/>
      <c r="BH10" s="585" t="s">
        <v>1691</v>
      </c>
      <c r="BI10" s="585"/>
      <c r="BJ10" s="585"/>
      <c r="BK10" s="585"/>
      <c r="BL10" s="585"/>
      <c r="BM10" s="585"/>
      <c r="BN10" s="585"/>
      <c r="BO10" s="585"/>
      <c r="BP10" s="585"/>
      <c r="BQ10" s="585"/>
      <c r="BR10" s="585" t="s">
        <v>1692</v>
      </c>
      <c r="BS10" s="585"/>
      <c r="BT10" s="585"/>
      <c r="BU10" s="585"/>
      <c r="BV10" s="585"/>
    </row>
    <row r="11" spans="1:74" s="9" customFormat="1">
      <c r="A11" s="586"/>
      <c r="B11" s="585"/>
      <c r="C11" s="585"/>
      <c r="D11" s="585" t="s">
        <v>1373</v>
      </c>
      <c r="E11" s="585" t="s">
        <v>1693</v>
      </c>
      <c r="F11" s="585" t="s">
        <v>1694</v>
      </c>
      <c r="G11" s="585" t="s">
        <v>1695</v>
      </c>
      <c r="H11" s="585" t="s">
        <v>1696</v>
      </c>
      <c r="I11" s="585" t="s">
        <v>1697</v>
      </c>
      <c r="J11" s="585" t="s">
        <v>1698</v>
      </c>
      <c r="K11" s="585" t="s">
        <v>1699</v>
      </c>
      <c r="L11" s="585" t="s">
        <v>1700</v>
      </c>
      <c r="M11" s="585" t="s">
        <v>1701</v>
      </c>
      <c r="N11" s="585"/>
      <c r="O11" s="14" t="s">
        <v>1385</v>
      </c>
      <c r="P11" s="587"/>
      <c r="Q11" s="587"/>
      <c r="R11" s="585"/>
      <c r="S11" s="585"/>
      <c r="T11" s="585"/>
      <c r="U11" s="585"/>
      <c r="V11" s="585"/>
      <c r="W11" s="585"/>
      <c r="X11" s="585"/>
      <c r="Y11" s="585"/>
      <c r="Z11" s="585"/>
      <c r="AA11" s="585"/>
      <c r="AB11" s="585"/>
      <c r="AC11" s="585"/>
      <c r="AD11" s="585"/>
      <c r="AE11" s="585"/>
      <c r="AF11" s="585"/>
      <c r="AG11" s="585"/>
      <c r="AH11" s="585" t="s">
        <v>1702</v>
      </c>
      <c r="AI11" s="585"/>
      <c r="AJ11" s="585"/>
      <c r="AK11" s="585" t="s">
        <v>1703</v>
      </c>
      <c r="AL11" s="585"/>
      <c r="AM11" s="585" t="s">
        <v>1704</v>
      </c>
      <c r="AN11" s="585"/>
      <c r="AO11" s="585"/>
      <c r="AP11" s="585"/>
      <c r="AQ11" s="585"/>
      <c r="AR11" s="585"/>
      <c r="AS11" s="585"/>
      <c r="AT11" s="585" t="s">
        <v>1705</v>
      </c>
      <c r="AU11" s="585"/>
      <c r="AV11" s="585"/>
      <c r="AW11" s="585"/>
      <c r="AX11" s="585"/>
      <c r="AY11" s="585"/>
      <c r="AZ11" s="585"/>
      <c r="BA11" s="585"/>
      <c r="BB11" s="585"/>
      <c r="BC11" s="585"/>
      <c r="BD11" s="585"/>
      <c r="BE11" s="585"/>
      <c r="BF11" s="57" t="s">
        <v>1425</v>
      </c>
      <c r="BG11" s="585"/>
      <c r="BH11" s="585" t="s">
        <v>1706</v>
      </c>
      <c r="BI11" s="585"/>
      <c r="BJ11" s="585"/>
      <c r="BK11" s="585"/>
      <c r="BL11" s="585"/>
      <c r="BM11" s="585"/>
      <c r="BN11" s="585"/>
      <c r="BO11" s="585"/>
      <c r="BP11" s="585"/>
      <c r="BQ11" s="585"/>
      <c r="BR11" s="585"/>
      <c r="BS11" s="585"/>
      <c r="BT11" s="585"/>
      <c r="BU11" s="585"/>
      <c r="BV11" s="585"/>
    </row>
    <row r="12" spans="1:74" s="9" customFormat="1">
      <c r="A12" s="586"/>
      <c r="B12" s="585"/>
      <c r="C12" s="585"/>
      <c r="D12" s="585"/>
      <c r="E12" s="585"/>
      <c r="F12" s="585" t="s">
        <v>1707</v>
      </c>
      <c r="G12" s="585"/>
      <c r="H12" s="585" t="s">
        <v>1708</v>
      </c>
      <c r="I12" s="585" t="s">
        <v>1709</v>
      </c>
      <c r="J12" s="585"/>
      <c r="K12" s="585" t="s">
        <v>1710</v>
      </c>
      <c r="L12" s="585" t="s">
        <v>1711</v>
      </c>
      <c r="M12" s="585" t="s">
        <v>1712</v>
      </c>
      <c r="N12" s="585"/>
      <c r="O12" s="585"/>
      <c r="P12" s="585"/>
      <c r="Q12" s="585"/>
      <c r="R12" s="585"/>
      <c r="S12" s="585"/>
      <c r="T12" s="585"/>
      <c r="U12" s="585"/>
      <c r="V12" s="585"/>
      <c r="W12" s="585"/>
      <c r="X12" s="585"/>
      <c r="Y12" s="585"/>
      <c r="Z12" s="585"/>
      <c r="AA12" s="585"/>
      <c r="AB12" s="585"/>
      <c r="AC12" s="585"/>
      <c r="AD12" s="585"/>
      <c r="AE12" s="585"/>
      <c r="AF12" s="585"/>
      <c r="AG12" s="585"/>
      <c r="AH12" s="585" t="s">
        <v>1713</v>
      </c>
      <c r="AI12" s="585"/>
      <c r="AJ12" s="585"/>
      <c r="AK12" s="585" t="s">
        <v>1714</v>
      </c>
      <c r="AL12" s="585"/>
      <c r="AM12" s="585" t="s">
        <v>1715</v>
      </c>
      <c r="AN12" s="585"/>
      <c r="AO12" s="585"/>
      <c r="AP12" s="585"/>
      <c r="AQ12" s="585"/>
      <c r="AR12" s="585"/>
      <c r="AS12" s="585"/>
      <c r="AT12" s="585" t="s">
        <v>1716</v>
      </c>
      <c r="AU12" s="585"/>
      <c r="AV12" s="585"/>
      <c r="AW12" s="585"/>
      <c r="AX12" s="585"/>
      <c r="AY12" s="585"/>
      <c r="AZ12" s="585"/>
      <c r="BA12" s="585"/>
      <c r="BB12" s="585"/>
      <c r="BC12" s="585"/>
      <c r="BD12" s="585"/>
      <c r="BE12" s="585"/>
      <c r="BF12" s="57" t="s">
        <v>1426</v>
      </c>
      <c r="BG12" s="585"/>
      <c r="BH12" s="585" t="s">
        <v>1717</v>
      </c>
      <c r="BI12" s="585"/>
      <c r="BJ12" s="585"/>
      <c r="BK12" s="585"/>
      <c r="BL12" s="585"/>
      <c r="BM12" s="585"/>
      <c r="BN12" s="585"/>
      <c r="BO12" s="585"/>
      <c r="BP12" s="585"/>
      <c r="BQ12" s="585"/>
      <c r="BR12" s="585"/>
      <c r="BS12" s="585"/>
      <c r="BT12" s="585"/>
      <c r="BU12" s="585"/>
      <c r="BV12" s="585"/>
    </row>
    <row r="13" spans="1:74" s="9" customFormat="1">
      <c r="A13" s="586"/>
      <c r="B13" s="585"/>
      <c r="C13" s="585"/>
      <c r="D13" s="585"/>
      <c r="E13" s="585"/>
      <c r="F13" s="585" t="s">
        <v>1718</v>
      </c>
      <c r="G13" s="585"/>
      <c r="H13" s="585" t="s">
        <v>1719</v>
      </c>
      <c r="I13" s="585" t="s">
        <v>1720</v>
      </c>
      <c r="J13" s="585"/>
      <c r="K13" s="585"/>
      <c r="L13" s="585" t="s">
        <v>1721</v>
      </c>
      <c r="M13" s="585" t="s">
        <v>1722</v>
      </c>
      <c r="N13" s="585"/>
      <c r="O13" s="585"/>
      <c r="P13" s="585"/>
      <c r="Q13" s="585"/>
      <c r="R13" s="585"/>
      <c r="S13" s="589"/>
      <c r="T13" s="585"/>
      <c r="U13" s="585"/>
      <c r="V13" s="587"/>
      <c r="W13" s="587"/>
      <c r="X13" s="585"/>
      <c r="Y13" s="585"/>
      <c r="Z13" s="587"/>
      <c r="AA13" s="585"/>
      <c r="AB13" s="585"/>
      <c r="AC13" s="585"/>
      <c r="AD13" s="585"/>
      <c r="AE13" s="585"/>
      <c r="AF13" s="585"/>
      <c r="AG13" s="585"/>
      <c r="AH13" s="585"/>
      <c r="AI13" s="585"/>
      <c r="AJ13" s="585"/>
      <c r="AK13" s="585" t="s">
        <v>1723</v>
      </c>
      <c r="AL13" s="585"/>
      <c r="AM13" s="585" t="s">
        <v>1724</v>
      </c>
      <c r="AN13" s="585"/>
      <c r="AO13" s="585"/>
      <c r="AP13" s="585"/>
      <c r="AQ13" s="585"/>
      <c r="AR13" s="585"/>
      <c r="AS13" s="585"/>
      <c r="AT13" s="585"/>
      <c r="AU13" s="585"/>
      <c r="AV13" s="585"/>
      <c r="AW13" s="585"/>
      <c r="AX13" s="585"/>
      <c r="AY13" s="585"/>
      <c r="AZ13" s="585"/>
      <c r="BA13" s="585"/>
      <c r="BB13" s="585"/>
      <c r="BC13" s="585"/>
      <c r="BD13" s="585"/>
      <c r="BE13" s="585"/>
      <c r="BF13" s="57" t="s">
        <v>1427</v>
      </c>
      <c r="BG13" s="585"/>
      <c r="BH13" s="585" t="s">
        <v>1725</v>
      </c>
      <c r="BI13" s="585"/>
      <c r="BJ13" s="585"/>
      <c r="BK13" s="585"/>
      <c r="BL13" s="585"/>
      <c r="BM13" s="585"/>
      <c r="BN13" s="585"/>
      <c r="BO13" s="585"/>
      <c r="BP13" s="585"/>
      <c r="BQ13" s="585"/>
      <c r="BR13" s="585"/>
      <c r="BS13" s="585"/>
      <c r="BT13" s="585"/>
      <c r="BU13" s="585"/>
      <c r="BV13" s="585"/>
    </row>
    <row r="14" spans="1:74" s="9" customFormat="1">
      <c r="A14" s="586"/>
      <c r="B14" s="585"/>
      <c r="C14" s="585"/>
      <c r="D14" s="585"/>
      <c r="E14" s="585"/>
      <c r="F14" s="585"/>
      <c r="G14" s="585"/>
      <c r="H14" s="585" t="s">
        <v>1726</v>
      </c>
      <c r="I14" s="585" t="s">
        <v>1727</v>
      </c>
      <c r="J14" s="585"/>
      <c r="K14" s="585"/>
      <c r="L14" s="585" t="s">
        <v>1728</v>
      </c>
      <c r="M14" s="585" t="s">
        <v>1729</v>
      </c>
      <c r="N14" s="585"/>
      <c r="O14" s="585"/>
      <c r="P14" s="585"/>
      <c r="Q14" s="585"/>
      <c r="R14" s="585"/>
      <c r="S14" s="585"/>
      <c r="T14" s="587"/>
      <c r="U14" s="587"/>
      <c r="V14" s="585"/>
      <c r="W14" s="585"/>
      <c r="X14" s="587"/>
      <c r="Y14" s="587"/>
      <c r="Z14" s="587"/>
      <c r="AA14" s="585"/>
      <c r="AB14" s="585"/>
      <c r="AC14" s="585"/>
      <c r="AD14" s="585"/>
      <c r="AE14" s="585"/>
      <c r="AF14" s="585"/>
      <c r="AG14" s="585"/>
      <c r="AH14" s="585"/>
      <c r="AI14" s="585"/>
      <c r="AJ14" s="585"/>
      <c r="AK14" s="585" t="s">
        <v>1730</v>
      </c>
      <c r="AL14" s="585"/>
      <c r="AM14" s="585" t="s">
        <v>1731</v>
      </c>
      <c r="AN14" s="585"/>
      <c r="AO14" s="585"/>
      <c r="AP14" s="585"/>
      <c r="AQ14" s="585"/>
      <c r="AR14" s="585"/>
      <c r="AS14" s="585"/>
      <c r="AT14" s="585"/>
      <c r="AU14" s="585"/>
      <c r="AV14" s="585"/>
      <c r="AW14" s="585"/>
      <c r="AX14" s="585"/>
      <c r="AY14" s="585"/>
      <c r="AZ14" s="585"/>
      <c r="BA14" s="585"/>
      <c r="BB14" s="585"/>
      <c r="BC14" s="585"/>
      <c r="BD14" s="585"/>
      <c r="BE14" s="585"/>
      <c r="BF14" s="57" t="s">
        <v>1428</v>
      </c>
      <c r="BG14" s="585"/>
      <c r="BH14" s="585" t="s">
        <v>1732</v>
      </c>
      <c r="BI14" s="585"/>
      <c r="BJ14" s="585"/>
      <c r="BK14" s="585"/>
      <c r="BL14" s="585"/>
      <c r="BM14" s="585"/>
      <c r="BN14" s="585"/>
      <c r="BO14" s="585"/>
      <c r="BP14" s="585"/>
      <c r="BQ14" s="585"/>
      <c r="BR14" s="585"/>
      <c r="BS14" s="585"/>
      <c r="BT14" s="585"/>
      <c r="BU14" s="585"/>
      <c r="BV14" s="585"/>
    </row>
    <row r="15" spans="1:74" s="9" customFormat="1">
      <c r="A15" s="586"/>
      <c r="B15" s="585"/>
      <c r="C15" s="585"/>
      <c r="D15" s="585"/>
      <c r="E15" s="585"/>
      <c r="F15" s="585"/>
      <c r="G15" s="585"/>
      <c r="H15" s="585" t="s">
        <v>1733</v>
      </c>
      <c r="I15" s="585"/>
      <c r="J15" s="585"/>
      <c r="K15" s="585"/>
      <c r="L15" s="585" t="s">
        <v>1734</v>
      </c>
      <c r="M15" s="585" t="s">
        <v>1735</v>
      </c>
      <c r="N15" s="585"/>
      <c r="O15" s="585"/>
      <c r="P15" s="585"/>
      <c r="Q15" s="585"/>
      <c r="R15" s="585"/>
      <c r="S15" s="585"/>
      <c r="T15" s="587"/>
      <c r="U15" s="585"/>
      <c r="V15" s="585"/>
      <c r="W15" s="585"/>
      <c r="X15" s="585"/>
      <c r="Y15" s="585"/>
      <c r="Z15" s="585"/>
      <c r="AA15" s="585"/>
      <c r="AB15" s="585"/>
      <c r="AC15" s="585"/>
      <c r="AD15" s="585"/>
      <c r="AE15" s="585"/>
      <c r="AF15" s="585"/>
      <c r="AG15" s="585"/>
      <c r="AH15" s="585"/>
      <c r="AI15" s="585"/>
      <c r="AJ15" s="585"/>
      <c r="AK15" s="585" t="s">
        <v>1736</v>
      </c>
      <c r="AL15" s="585"/>
      <c r="AM15" s="585"/>
      <c r="AN15" s="585"/>
      <c r="AO15" s="585"/>
      <c r="AP15" s="585"/>
      <c r="AQ15" s="585"/>
      <c r="AR15" s="585"/>
      <c r="AS15" s="585"/>
      <c r="AT15" s="585"/>
      <c r="AU15" s="585"/>
      <c r="AV15" s="585"/>
      <c r="AW15" s="585"/>
      <c r="AX15" s="585"/>
      <c r="AY15" s="585"/>
      <c r="AZ15" s="585"/>
      <c r="BA15" s="585"/>
      <c r="BB15" s="585"/>
      <c r="BC15" s="585"/>
      <c r="BD15" s="585"/>
      <c r="BE15" s="585"/>
      <c r="BF15" s="57" t="s">
        <v>1429</v>
      </c>
      <c r="BG15" s="585"/>
      <c r="BH15" s="585" t="s">
        <v>1737</v>
      </c>
      <c r="BI15" s="585"/>
      <c r="BJ15" s="585"/>
      <c r="BK15" s="585"/>
      <c r="BL15" s="585"/>
      <c r="BM15" s="585"/>
      <c r="BN15" s="585"/>
      <c r="BO15" s="585"/>
      <c r="BP15" s="585"/>
      <c r="BQ15" s="585"/>
      <c r="BR15" s="585"/>
      <c r="BS15" s="585"/>
      <c r="BT15" s="585"/>
      <c r="BU15" s="585"/>
      <c r="BV15" s="585"/>
    </row>
    <row r="16" spans="1:74" s="9" customFormat="1">
      <c r="A16" s="586"/>
      <c r="B16" s="585"/>
      <c r="C16" s="585"/>
      <c r="D16" s="585"/>
      <c r="E16" s="585"/>
      <c r="F16" s="585"/>
      <c r="G16" s="585"/>
      <c r="H16" s="585" t="s">
        <v>1738</v>
      </c>
      <c r="I16" s="585"/>
      <c r="J16" s="585"/>
      <c r="K16" s="585"/>
      <c r="L16" s="585" t="s">
        <v>1739</v>
      </c>
      <c r="M16" s="585"/>
      <c r="N16" s="585"/>
      <c r="O16" s="585"/>
      <c r="P16" s="585"/>
      <c r="Q16" s="585"/>
      <c r="R16" s="585"/>
      <c r="S16" s="585"/>
      <c r="T16" s="585"/>
      <c r="U16" s="585"/>
      <c r="V16" s="587"/>
      <c r="W16" s="587"/>
      <c r="X16" s="585"/>
      <c r="Y16" s="585"/>
      <c r="Z16" s="585"/>
      <c r="AA16" s="585"/>
      <c r="AB16" s="585"/>
      <c r="AC16" s="585"/>
      <c r="AD16" s="585"/>
      <c r="AE16" s="585"/>
      <c r="AF16" s="585"/>
      <c r="AG16" s="585"/>
      <c r="AH16" s="585"/>
      <c r="AI16" s="585"/>
      <c r="AJ16" s="585"/>
      <c r="AK16" s="585" t="s">
        <v>1740</v>
      </c>
      <c r="AL16" s="585"/>
      <c r="AM16" s="585"/>
      <c r="AN16" s="585"/>
      <c r="AO16" s="585"/>
      <c r="AP16" s="585"/>
      <c r="AQ16" s="585"/>
      <c r="AR16" s="585"/>
      <c r="AS16" s="585"/>
      <c r="AT16" s="585"/>
      <c r="AU16" s="585"/>
      <c r="AV16" s="585"/>
      <c r="AW16" s="585"/>
      <c r="AX16" s="585"/>
      <c r="AY16" s="585"/>
      <c r="AZ16" s="585"/>
      <c r="BA16" s="585"/>
      <c r="BB16" s="585"/>
      <c r="BC16" s="585"/>
      <c r="BD16" s="585"/>
      <c r="BE16" s="585"/>
      <c r="BF16" s="57" t="s">
        <v>1430</v>
      </c>
      <c r="BG16" s="585"/>
      <c r="BH16" s="585" t="s">
        <v>1741</v>
      </c>
      <c r="BI16" s="585"/>
      <c r="BJ16" s="585"/>
      <c r="BK16" s="585"/>
      <c r="BL16" s="585"/>
      <c r="BM16" s="585"/>
      <c r="BN16" s="585"/>
      <c r="BO16" s="585"/>
      <c r="BP16" s="585"/>
      <c r="BQ16" s="585"/>
      <c r="BR16" s="585"/>
      <c r="BS16" s="585"/>
      <c r="BT16" s="585"/>
      <c r="BU16" s="585"/>
      <c r="BV16" s="585"/>
    </row>
    <row r="17" spans="1:60" s="9" customFormat="1">
      <c r="A17" s="586"/>
      <c r="B17" s="585"/>
      <c r="C17" s="585"/>
      <c r="D17" s="585"/>
      <c r="E17" s="585"/>
      <c r="F17" s="585"/>
      <c r="G17" s="585"/>
      <c r="H17" s="585" t="s">
        <v>1742</v>
      </c>
      <c r="I17" s="585"/>
      <c r="J17" s="585"/>
      <c r="K17" s="585"/>
      <c r="L17" s="585"/>
      <c r="M17" s="585"/>
      <c r="N17" s="585"/>
      <c r="O17" s="585"/>
      <c r="P17" s="585"/>
      <c r="Q17" s="585"/>
      <c r="R17" s="585"/>
      <c r="S17" s="585"/>
      <c r="T17" s="585"/>
      <c r="U17" s="585"/>
      <c r="V17" s="585"/>
      <c r="W17" s="585"/>
      <c r="X17" s="585"/>
      <c r="Y17" s="585"/>
      <c r="Z17" s="585"/>
      <c r="AA17" s="585"/>
      <c r="AB17" s="585"/>
      <c r="AC17" s="585"/>
      <c r="AD17" s="585"/>
      <c r="AE17" s="585"/>
      <c r="AF17" s="585"/>
      <c r="AG17" s="585"/>
      <c r="AH17" s="585"/>
      <c r="AI17" s="585"/>
      <c r="AJ17" s="585"/>
      <c r="AK17" s="585" t="s">
        <v>1743</v>
      </c>
      <c r="AL17" s="585"/>
      <c r="AM17" s="585"/>
      <c r="AN17" s="585"/>
      <c r="AO17" s="585"/>
      <c r="AP17" s="585"/>
      <c r="AQ17" s="585"/>
      <c r="AR17" s="585"/>
      <c r="AS17" s="585"/>
      <c r="AT17" s="585"/>
      <c r="AU17" s="585"/>
      <c r="AV17" s="585"/>
      <c r="AW17" s="585"/>
      <c r="AX17" s="585"/>
      <c r="AY17" s="585"/>
      <c r="AZ17" s="585"/>
      <c r="BA17" s="585"/>
      <c r="BB17" s="585"/>
      <c r="BC17" s="585"/>
      <c r="BD17" s="585"/>
      <c r="BE17" s="585"/>
      <c r="BF17" s="57" t="s">
        <v>1431</v>
      </c>
      <c r="BG17" s="585"/>
      <c r="BH17" s="585" t="s">
        <v>1744</v>
      </c>
    </row>
    <row r="18" spans="1:60" s="9" customFormat="1">
      <c r="A18" s="586"/>
      <c r="B18" s="585"/>
      <c r="C18" s="585"/>
      <c r="D18" s="585"/>
      <c r="E18" s="585"/>
      <c r="F18" s="585"/>
      <c r="G18" s="585"/>
      <c r="H18" s="585" t="s">
        <v>1745</v>
      </c>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c r="AI18" s="585"/>
      <c r="AJ18" s="585"/>
      <c r="AK18" s="585" t="s">
        <v>1746</v>
      </c>
      <c r="AL18" s="585"/>
      <c r="AM18" s="585"/>
      <c r="AN18" s="585"/>
      <c r="AO18" s="585"/>
      <c r="AP18" s="585"/>
      <c r="AQ18" s="585"/>
      <c r="AR18" s="585"/>
      <c r="AS18" s="585"/>
      <c r="AT18" s="585"/>
      <c r="AU18" s="585"/>
      <c r="AV18" s="585"/>
      <c r="AW18" s="585"/>
      <c r="AX18" s="585"/>
      <c r="AY18" s="585"/>
      <c r="AZ18" s="585"/>
      <c r="BA18" s="585"/>
      <c r="BB18" s="585"/>
      <c r="BC18" s="585"/>
      <c r="BD18" s="585"/>
      <c r="BE18" s="585"/>
      <c r="BF18" s="585"/>
      <c r="BG18" s="585"/>
      <c r="BH18" s="585" t="s">
        <v>1747</v>
      </c>
    </row>
    <row r="19" spans="1:60" s="9" customFormat="1">
      <c r="A19" s="586"/>
      <c r="B19" s="585"/>
      <c r="C19" s="585"/>
      <c r="D19" s="585"/>
      <c r="E19" s="585"/>
      <c r="F19" s="585"/>
      <c r="G19" s="585"/>
      <c r="H19" s="585" t="s">
        <v>1748</v>
      </c>
      <c r="I19" s="585"/>
      <c r="J19" s="585"/>
      <c r="K19" s="585"/>
      <c r="L19" s="585"/>
      <c r="M19" s="585"/>
      <c r="N19" s="585"/>
      <c r="O19" s="585"/>
      <c r="P19" s="585"/>
      <c r="Q19" s="585"/>
      <c r="R19" s="585"/>
      <c r="S19" s="589"/>
      <c r="T19" s="585"/>
      <c r="U19" s="585"/>
      <c r="V19" s="585"/>
      <c r="W19" s="585"/>
      <c r="X19" s="585"/>
      <c r="Y19" s="585"/>
      <c r="Z19" s="585"/>
      <c r="AA19" s="585"/>
      <c r="AB19" s="585"/>
      <c r="AC19" s="585"/>
      <c r="AD19" s="585"/>
      <c r="AE19" s="585"/>
      <c r="AF19" s="585"/>
      <c r="AG19" s="585"/>
      <c r="AH19" s="585"/>
      <c r="AI19" s="585"/>
      <c r="AJ19" s="585"/>
      <c r="AK19" s="585" t="s">
        <v>1749</v>
      </c>
      <c r="AL19" s="585"/>
      <c r="AM19" s="585"/>
      <c r="AN19" s="585"/>
      <c r="AO19" s="585"/>
      <c r="AP19" s="585"/>
      <c r="AQ19" s="585"/>
      <c r="AR19" s="585"/>
      <c r="AS19" s="585"/>
      <c r="AT19" s="585"/>
      <c r="AU19" s="585"/>
      <c r="AV19" s="585"/>
      <c r="AW19" s="585"/>
      <c r="AX19" s="585"/>
      <c r="AY19" s="585"/>
      <c r="AZ19" s="585"/>
      <c r="BA19" s="585"/>
      <c r="BB19" s="585"/>
      <c r="BC19" s="585"/>
      <c r="BD19" s="585"/>
      <c r="BE19" s="585"/>
      <c r="BF19" s="585"/>
      <c r="BG19" s="585"/>
      <c r="BH19" s="585" t="s">
        <v>1750</v>
      </c>
    </row>
    <row r="20" spans="1:60" s="9" customFormat="1">
      <c r="A20" s="586"/>
      <c r="B20" s="585"/>
      <c r="C20" s="585"/>
      <c r="D20" s="585"/>
      <c r="E20" s="585"/>
      <c r="F20" s="585"/>
      <c r="G20" s="585"/>
      <c r="H20" s="585" t="s">
        <v>1751</v>
      </c>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585"/>
      <c r="AJ20" s="585"/>
      <c r="AK20" s="585" t="s">
        <v>1752</v>
      </c>
      <c r="AL20" s="585"/>
      <c r="AM20" s="585"/>
      <c r="AN20" s="585"/>
      <c r="AO20" s="585"/>
      <c r="AP20" s="585"/>
      <c r="AQ20" s="585"/>
      <c r="AR20" s="585"/>
      <c r="AS20" s="585"/>
      <c r="AT20" s="585"/>
      <c r="AU20" s="585"/>
      <c r="AV20" s="585"/>
      <c r="AW20" s="585"/>
      <c r="AX20" s="585"/>
      <c r="AY20" s="585"/>
      <c r="AZ20" s="585"/>
      <c r="BA20" s="585"/>
      <c r="BB20" s="585"/>
      <c r="BC20" s="585"/>
      <c r="BD20" s="585"/>
      <c r="BE20" s="585"/>
      <c r="BF20" s="585"/>
      <c r="BG20" s="585"/>
      <c r="BH20" s="585" t="s">
        <v>1753</v>
      </c>
    </row>
    <row r="21" spans="1:60" s="9" customFormat="1">
      <c r="A21" s="586"/>
      <c r="B21" s="585"/>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c r="AT21" s="585"/>
      <c r="AU21" s="585"/>
      <c r="AV21" s="585"/>
      <c r="AW21" s="585"/>
      <c r="AX21" s="585"/>
      <c r="AY21" s="585"/>
      <c r="AZ21" s="585"/>
      <c r="BA21" s="585"/>
      <c r="BB21" s="585"/>
      <c r="BC21" s="585"/>
      <c r="BD21" s="585"/>
      <c r="BE21" s="585"/>
      <c r="BF21" s="585"/>
      <c r="BG21" s="585"/>
      <c r="BH21" s="585" t="s">
        <v>1754</v>
      </c>
    </row>
    <row r="22" spans="1:60" s="9" customFormat="1">
      <c r="A22" s="586"/>
      <c r="B22" s="585"/>
      <c r="C22" s="585"/>
      <c r="D22" s="585"/>
      <c r="E22" s="585"/>
      <c r="F22" s="585"/>
      <c r="G22" s="585"/>
      <c r="H22" s="585"/>
      <c r="I22" s="585"/>
      <c r="J22" s="585"/>
      <c r="K22" s="585"/>
      <c r="L22" s="585"/>
      <c r="M22" s="585"/>
      <c r="N22" s="585"/>
      <c r="O22" s="585"/>
      <c r="P22" s="585"/>
      <c r="Q22" s="585"/>
      <c r="R22" s="585"/>
      <c r="S22" s="585"/>
      <c r="T22" s="585"/>
      <c r="U22" s="585"/>
      <c r="V22" s="585"/>
      <c r="W22" s="585"/>
      <c r="X22" s="590"/>
      <c r="Y22" s="585"/>
      <c r="Z22" s="585"/>
      <c r="AA22" s="585"/>
      <c r="AB22" s="585"/>
      <c r="AC22" s="585"/>
      <c r="AD22" s="585"/>
      <c r="AE22" s="585"/>
      <c r="AF22" s="585"/>
      <c r="AG22" s="585"/>
      <c r="AH22" s="585"/>
      <c r="AI22" s="585"/>
      <c r="AJ22" s="585"/>
      <c r="AK22" s="585"/>
      <c r="AL22" s="585"/>
      <c r="AM22" s="585"/>
      <c r="AN22" s="585"/>
      <c r="AO22" s="585"/>
      <c r="AP22" s="585"/>
      <c r="AQ22" s="585"/>
      <c r="AR22" s="585"/>
      <c r="AS22" s="585"/>
      <c r="AT22" s="585"/>
      <c r="AU22" s="585"/>
      <c r="AV22" s="585"/>
      <c r="AW22" s="585"/>
      <c r="AX22" s="585"/>
      <c r="AY22" s="585"/>
      <c r="AZ22" s="585"/>
      <c r="BA22" s="585"/>
      <c r="BB22" s="585"/>
      <c r="BC22" s="585"/>
      <c r="BD22" s="585"/>
      <c r="BE22" s="585"/>
      <c r="BF22" s="585"/>
      <c r="BG22" s="585"/>
      <c r="BH22" s="585" t="s">
        <v>1755</v>
      </c>
    </row>
    <row r="23" spans="1:60" s="9" customFormat="1">
      <c r="A23" s="586"/>
      <c r="B23" s="585"/>
      <c r="C23" s="585"/>
      <c r="D23" s="585"/>
      <c r="E23" s="585"/>
      <c r="F23" s="585"/>
      <c r="G23" s="585"/>
      <c r="H23" s="585"/>
      <c r="I23" s="585"/>
      <c r="J23" s="585"/>
      <c r="K23" s="585"/>
      <c r="L23" s="585"/>
      <c r="M23" s="585"/>
      <c r="N23" s="585"/>
      <c r="O23" s="585"/>
      <c r="P23" s="585"/>
      <c r="Q23" s="585"/>
      <c r="R23" s="585"/>
      <c r="S23" s="589"/>
      <c r="T23" s="585"/>
      <c r="U23" s="585"/>
      <c r="V23" s="585"/>
      <c r="W23" s="585"/>
      <c r="X23" s="585"/>
      <c r="Y23" s="585"/>
      <c r="Z23" s="585"/>
      <c r="AA23" s="585"/>
      <c r="AB23" s="585"/>
      <c r="AC23" s="585"/>
      <c r="AD23" s="585"/>
      <c r="AE23" s="585"/>
      <c r="AF23" s="585"/>
      <c r="AG23" s="585"/>
      <c r="AH23" s="585"/>
      <c r="AI23" s="585"/>
      <c r="AJ23" s="585"/>
      <c r="AK23" s="585"/>
      <c r="AL23" s="585"/>
      <c r="AM23" s="585"/>
      <c r="AN23" s="585"/>
      <c r="AO23" s="585"/>
      <c r="AP23" s="585"/>
      <c r="AQ23" s="585"/>
      <c r="AR23" s="585"/>
      <c r="AS23" s="585"/>
      <c r="AT23" s="585"/>
      <c r="AU23" s="585"/>
      <c r="AV23" s="585"/>
      <c r="AW23" s="585"/>
      <c r="AX23" s="585"/>
      <c r="AY23" s="585"/>
      <c r="AZ23" s="585"/>
      <c r="BA23" s="585"/>
      <c r="BB23" s="585"/>
      <c r="BC23" s="585"/>
      <c r="BD23" s="585"/>
      <c r="BE23" s="585"/>
      <c r="BF23" s="585"/>
      <c r="BG23" s="585"/>
      <c r="BH23" s="585" t="s">
        <v>1756</v>
      </c>
    </row>
    <row r="24" spans="1:60" s="9" customFormat="1">
      <c r="A24" s="586"/>
      <c r="B24" s="585"/>
      <c r="C24" s="585"/>
      <c r="D24" s="585"/>
      <c r="E24" s="585"/>
      <c r="F24" s="585"/>
      <c r="G24" s="585"/>
      <c r="H24" s="585"/>
      <c r="I24" s="585"/>
      <c r="J24" s="585"/>
      <c r="K24" s="585"/>
      <c r="L24" s="585"/>
      <c r="M24" s="585"/>
      <c r="N24" s="585"/>
      <c r="O24" s="585"/>
      <c r="P24" s="585"/>
      <c r="Q24" s="585"/>
      <c r="R24" s="585"/>
      <c r="S24" s="585"/>
      <c r="T24" s="585"/>
      <c r="U24" s="585"/>
      <c r="V24" s="585"/>
      <c r="W24" s="585"/>
      <c r="X24" s="587"/>
      <c r="Y24" s="585"/>
      <c r="Z24" s="585"/>
      <c r="AA24" s="585"/>
      <c r="AB24" s="585"/>
      <c r="AC24" s="585"/>
      <c r="AD24" s="585"/>
      <c r="AE24" s="585"/>
      <c r="AF24" s="585"/>
      <c r="AG24" s="585"/>
      <c r="AH24" s="585"/>
      <c r="AI24" s="585"/>
      <c r="AJ24" s="585"/>
      <c r="AK24" s="585"/>
      <c r="AL24" s="585"/>
      <c r="AM24" s="585"/>
      <c r="AN24" s="585"/>
      <c r="AO24" s="585"/>
      <c r="AP24" s="585"/>
      <c r="AQ24" s="585"/>
      <c r="AR24" s="585"/>
      <c r="AS24" s="585"/>
      <c r="AT24" s="585"/>
      <c r="AU24" s="585"/>
      <c r="AV24" s="585"/>
      <c r="AW24" s="585"/>
      <c r="AX24" s="585"/>
      <c r="AY24" s="585"/>
      <c r="AZ24" s="585"/>
      <c r="BA24" s="585"/>
      <c r="BB24" s="585"/>
      <c r="BC24" s="585"/>
      <c r="BD24" s="585"/>
      <c r="BE24" s="585"/>
      <c r="BF24" s="585"/>
      <c r="BG24" s="585"/>
      <c r="BH24" s="585" t="s">
        <v>1757</v>
      </c>
    </row>
    <row r="25" spans="1:60" s="9" customFormat="1">
      <c r="A25" s="586"/>
      <c r="B25" s="585"/>
      <c r="C25" s="585"/>
      <c r="D25" s="585"/>
      <c r="E25" s="585"/>
      <c r="F25" s="585"/>
      <c r="G25" s="585"/>
      <c r="H25" s="585"/>
      <c r="I25" s="585"/>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c r="AJ25" s="585"/>
      <c r="AK25" s="585"/>
      <c r="AL25" s="585"/>
      <c r="AM25" s="585"/>
      <c r="AN25" s="585"/>
      <c r="AO25" s="585"/>
      <c r="AP25" s="585"/>
      <c r="AQ25" s="585"/>
      <c r="AR25" s="585"/>
      <c r="AS25" s="585"/>
      <c r="AT25" s="585"/>
      <c r="AU25" s="585"/>
      <c r="AV25" s="585"/>
      <c r="AW25" s="585"/>
      <c r="AX25" s="585"/>
      <c r="AY25" s="585"/>
      <c r="AZ25" s="585"/>
      <c r="BA25" s="585"/>
      <c r="BB25" s="585"/>
      <c r="BC25" s="585"/>
      <c r="BD25" s="585"/>
      <c r="BE25" s="585"/>
      <c r="BF25" s="585"/>
      <c r="BG25" s="585"/>
      <c r="BH25" s="585" t="s">
        <v>1758</v>
      </c>
    </row>
    <row r="26" spans="1:60" s="9" customFormat="1">
      <c r="A26" s="586"/>
      <c r="B26" s="585"/>
      <c r="C26" s="585"/>
      <c r="D26" s="585"/>
      <c r="E26" s="585"/>
      <c r="F26" s="585"/>
      <c r="G26" s="585"/>
      <c r="H26" s="585"/>
      <c r="I26" s="585"/>
      <c r="J26" s="585"/>
      <c r="K26" s="585"/>
      <c r="L26" s="585"/>
      <c r="M26" s="585"/>
      <c r="N26" s="585"/>
      <c r="O26" s="585"/>
      <c r="P26" s="585"/>
      <c r="Q26" s="585"/>
      <c r="R26" s="585"/>
      <c r="S26" s="589"/>
      <c r="T26" s="585"/>
      <c r="U26" s="585"/>
      <c r="V26" s="585"/>
      <c r="W26" s="585"/>
      <c r="X26" s="585"/>
      <c r="Y26" s="585"/>
      <c r="Z26" s="591"/>
      <c r="AA26" s="591"/>
      <c r="AB26" s="592"/>
      <c r="AC26" s="592"/>
      <c r="AD26" s="592"/>
      <c r="AE26" s="591"/>
      <c r="AF26" s="585"/>
      <c r="AG26" s="585"/>
      <c r="AH26" s="585"/>
      <c r="AI26" s="585"/>
      <c r="AJ26" s="585"/>
      <c r="AK26" s="585"/>
      <c r="AL26" s="585"/>
      <c r="AM26" s="585"/>
      <c r="AN26" s="585"/>
      <c r="AO26" s="585"/>
      <c r="AP26" s="585"/>
      <c r="AQ26" s="585"/>
      <c r="AR26" s="585"/>
      <c r="AS26" s="585"/>
      <c r="AT26" s="585"/>
      <c r="AU26" s="585"/>
      <c r="AV26" s="585"/>
      <c r="AW26" s="585"/>
      <c r="AX26" s="585"/>
      <c r="AY26" s="585"/>
      <c r="AZ26" s="585"/>
      <c r="BA26" s="585"/>
      <c r="BB26" s="585"/>
      <c r="BC26" s="585"/>
      <c r="BD26" s="585"/>
      <c r="BE26" s="585"/>
      <c r="BF26" s="585"/>
      <c r="BG26" s="585"/>
      <c r="BH26" s="585"/>
    </row>
    <row r="27" spans="1:60" s="9" customFormat="1">
      <c r="A27" s="586"/>
      <c r="B27" s="585"/>
      <c r="C27" s="585"/>
      <c r="D27" s="585"/>
      <c r="E27" s="585"/>
      <c r="F27" s="585"/>
      <c r="G27" s="585"/>
      <c r="H27" s="585"/>
      <c r="I27" s="585"/>
      <c r="J27" s="585"/>
      <c r="K27" s="585"/>
      <c r="L27" s="585"/>
      <c r="M27" s="585"/>
      <c r="N27" s="585"/>
      <c r="O27" s="585"/>
      <c r="P27" s="585"/>
      <c r="Q27" s="585"/>
      <c r="R27" s="585"/>
      <c r="S27" s="585"/>
      <c r="T27" s="591"/>
      <c r="U27" s="591"/>
      <c r="V27" s="592"/>
      <c r="W27" s="592"/>
      <c r="X27" s="592"/>
      <c r="Y27" s="591"/>
      <c r="Z27" s="585"/>
      <c r="AA27" s="585"/>
      <c r="AB27" s="585"/>
      <c r="AC27" s="585"/>
      <c r="AD27" s="585"/>
      <c r="AE27" s="585"/>
      <c r="AF27" s="585"/>
      <c r="AG27" s="585"/>
      <c r="AH27" s="585"/>
      <c r="AI27" s="585"/>
      <c r="AJ27" s="585"/>
      <c r="AK27" s="585"/>
      <c r="AL27" s="585"/>
      <c r="AM27" s="585"/>
      <c r="AN27" s="585"/>
      <c r="AO27" s="585"/>
      <c r="AP27" s="585"/>
      <c r="AQ27" s="585"/>
      <c r="AR27" s="585"/>
      <c r="AS27" s="585"/>
      <c r="AT27" s="585"/>
      <c r="AU27" s="585"/>
      <c r="AV27" s="585"/>
      <c r="AW27" s="585"/>
      <c r="AX27" s="585"/>
      <c r="AY27" s="585"/>
      <c r="AZ27" s="585"/>
      <c r="BA27" s="585"/>
      <c r="BB27" s="585"/>
      <c r="BC27" s="585"/>
      <c r="BD27" s="585"/>
      <c r="BE27" s="585"/>
      <c r="BF27" s="585"/>
      <c r="BG27" s="585"/>
      <c r="BH27" s="585"/>
    </row>
    <row r="28" spans="1:60" s="9" customFormat="1">
      <c r="A28" s="586"/>
      <c r="B28" s="585"/>
      <c r="C28" s="585"/>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c r="AJ28" s="585"/>
      <c r="AK28" s="585"/>
      <c r="AL28" s="585"/>
      <c r="AM28" s="585"/>
      <c r="AN28" s="585"/>
      <c r="AO28" s="585"/>
      <c r="AP28" s="585"/>
      <c r="AQ28" s="585"/>
      <c r="AR28" s="585"/>
      <c r="AS28" s="585"/>
      <c r="AT28" s="585"/>
      <c r="AU28" s="585"/>
      <c r="AV28" s="585"/>
      <c r="AW28" s="585"/>
      <c r="AX28" s="585"/>
      <c r="AY28" s="585"/>
      <c r="AZ28" s="585"/>
      <c r="BA28" s="585"/>
      <c r="BB28" s="585"/>
      <c r="BC28" s="585"/>
      <c r="BD28" s="585"/>
      <c r="BE28" s="585"/>
      <c r="BF28" s="585"/>
      <c r="BG28" s="585"/>
      <c r="BH28" s="585"/>
    </row>
    <row r="29" spans="1:60" s="9" customFormat="1">
      <c r="A29" s="586"/>
      <c r="B29" s="585"/>
      <c r="C29" s="585"/>
      <c r="D29" s="585"/>
      <c r="E29" s="585"/>
      <c r="F29" s="585"/>
      <c r="G29" s="585"/>
      <c r="H29" s="585"/>
      <c r="I29" s="585"/>
      <c r="J29" s="585"/>
      <c r="K29" s="585"/>
      <c r="L29" s="585"/>
      <c r="M29" s="585"/>
      <c r="N29" s="585"/>
      <c r="O29" s="585"/>
      <c r="P29" s="585"/>
      <c r="Q29" s="585"/>
      <c r="R29" s="585"/>
      <c r="S29" s="585"/>
      <c r="T29" s="585"/>
      <c r="U29" s="585"/>
      <c r="V29" s="585"/>
      <c r="W29" s="585"/>
      <c r="X29" s="585"/>
      <c r="Y29" s="585"/>
      <c r="Z29" s="585"/>
      <c r="AA29" s="585"/>
      <c r="AB29" s="585"/>
      <c r="AC29" s="585"/>
      <c r="AD29" s="585"/>
      <c r="AE29" s="585"/>
      <c r="AF29" s="585"/>
      <c r="AG29" s="585"/>
      <c r="AH29" s="585"/>
      <c r="AI29" s="585"/>
      <c r="AJ29" s="585"/>
      <c r="AK29" s="585"/>
      <c r="AL29" s="585"/>
      <c r="AM29" s="585"/>
      <c r="AN29" s="585"/>
      <c r="AO29" s="585"/>
      <c r="AP29" s="585"/>
      <c r="AQ29" s="585"/>
      <c r="AR29" s="585"/>
      <c r="AS29" s="585"/>
      <c r="AT29" s="585"/>
      <c r="AU29" s="585"/>
      <c r="AV29" s="585"/>
      <c r="AW29" s="585"/>
      <c r="AX29" s="585"/>
      <c r="AY29" s="585"/>
      <c r="AZ29" s="585"/>
      <c r="BA29" s="585"/>
      <c r="BB29" s="585"/>
      <c r="BC29" s="585"/>
      <c r="BD29" s="585"/>
      <c r="BE29" s="585"/>
      <c r="BF29" s="585"/>
      <c r="BG29" s="585"/>
      <c r="BH29" s="585"/>
    </row>
    <row r="30" spans="1:60" s="9" customFormat="1">
      <c r="A30" s="586"/>
      <c r="B30" s="585"/>
      <c r="C30" s="585"/>
      <c r="D30" s="585"/>
      <c r="E30" s="585"/>
      <c r="F30" s="585"/>
      <c r="G30" s="585"/>
      <c r="H30" s="585"/>
      <c r="I30" s="585"/>
      <c r="J30" s="585"/>
      <c r="K30" s="585"/>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M30" s="585"/>
      <c r="AN30" s="585"/>
      <c r="AO30" s="585"/>
      <c r="AP30" s="585"/>
      <c r="AQ30" s="585"/>
      <c r="AR30" s="585"/>
      <c r="AS30" s="585"/>
      <c r="AT30" s="585"/>
      <c r="AU30" s="585"/>
      <c r="AV30" s="585"/>
      <c r="AW30" s="585"/>
      <c r="AX30" s="585"/>
      <c r="AY30" s="585"/>
      <c r="AZ30" s="585"/>
      <c r="BA30" s="585"/>
      <c r="BB30" s="585"/>
      <c r="BC30" s="585"/>
      <c r="BD30" s="585"/>
      <c r="BE30" s="585"/>
      <c r="BF30" s="585"/>
      <c r="BG30" s="585"/>
      <c r="BH30" s="585"/>
    </row>
    <row r="31" spans="1:60" s="9" customFormat="1">
      <c r="A31" s="586"/>
      <c r="B31" s="585"/>
      <c r="C31" s="585"/>
      <c r="D31" s="585"/>
      <c r="E31" s="585"/>
      <c r="F31" s="585"/>
      <c r="G31" s="585"/>
      <c r="H31" s="585"/>
      <c r="I31" s="585"/>
      <c r="J31" s="585"/>
      <c r="K31" s="585"/>
      <c r="L31" s="585"/>
      <c r="M31" s="585"/>
      <c r="N31" s="585"/>
      <c r="O31" s="585"/>
      <c r="P31" s="585"/>
      <c r="Q31" s="585"/>
      <c r="R31" s="585"/>
      <c r="S31" s="585"/>
      <c r="T31" s="585"/>
      <c r="U31" s="585"/>
      <c r="V31" s="585"/>
      <c r="W31" s="585"/>
      <c r="X31" s="585"/>
      <c r="Y31" s="585"/>
      <c r="Z31" s="585"/>
      <c r="AA31" s="585"/>
      <c r="AB31" s="585"/>
      <c r="AC31" s="585"/>
      <c r="AD31" s="585"/>
      <c r="AE31" s="585"/>
      <c r="AF31" s="585"/>
      <c r="AG31" s="585"/>
      <c r="AH31" s="585"/>
      <c r="AI31" s="585"/>
      <c r="AJ31" s="585"/>
      <c r="AK31" s="585"/>
      <c r="AL31" s="585"/>
      <c r="AM31" s="585"/>
      <c r="AN31" s="585"/>
      <c r="AO31" s="585"/>
      <c r="AP31" s="585"/>
      <c r="AQ31" s="585"/>
      <c r="AR31" s="585"/>
      <c r="AS31" s="585"/>
      <c r="AT31" s="585"/>
      <c r="AU31" s="585"/>
      <c r="AV31" s="585"/>
      <c r="AW31" s="585"/>
      <c r="AX31" s="585"/>
      <c r="AY31" s="585"/>
      <c r="AZ31" s="585"/>
      <c r="BA31" s="585"/>
      <c r="BB31" s="585"/>
      <c r="BC31" s="585"/>
      <c r="BD31" s="585"/>
      <c r="BE31" s="585"/>
      <c r="BF31" s="585"/>
      <c r="BG31" s="585"/>
      <c r="BH31" s="585"/>
    </row>
    <row r="32" spans="1:60" s="9" customFormat="1">
      <c r="A32" s="586"/>
      <c r="B32" s="585"/>
      <c r="C32" s="585"/>
      <c r="D32" s="585"/>
      <c r="E32" s="585"/>
      <c r="F32" s="585"/>
      <c r="G32" s="585"/>
      <c r="H32" s="585"/>
      <c r="I32" s="585"/>
      <c r="J32" s="585"/>
      <c r="K32" s="585"/>
      <c r="L32" s="585"/>
      <c r="M32" s="585"/>
      <c r="N32" s="585"/>
      <c r="O32" s="585"/>
      <c r="P32" s="585"/>
      <c r="Q32" s="585"/>
      <c r="R32" s="585"/>
      <c r="S32" s="585"/>
      <c r="T32" s="585"/>
      <c r="U32" s="585"/>
      <c r="V32" s="585"/>
      <c r="W32" s="585"/>
      <c r="X32" s="585"/>
      <c r="Y32" s="585"/>
      <c r="Z32" s="585"/>
      <c r="AA32" s="585"/>
      <c r="AB32" s="585"/>
      <c r="AC32" s="585"/>
      <c r="AD32" s="585"/>
      <c r="AE32" s="585"/>
      <c r="AF32" s="585"/>
      <c r="AG32" s="585"/>
      <c r="AH32" s="585"/>
      <c r="AI32" s="585"/>
      <c r="AJ32" s="585"/>
      <c r="AK32" s="585"/>
      <c r="AL32" s="585"/>
      <c r="AM32" s="585"/>
      <c r="AN32" s="585"/>
      <c r="AO32" s="585"/>
      <c r="AP32" s="585"/>
      <c r="AQ32" s="585"/>
      <c r="AR32" s="585"/>
      <c r="AS32" s="585"/>
      <c r="AT32" s="585"/>
      <c r="AU32" s="585"/>
      <c r="AV32" s="585"/>
      <c r="AW32" s="585"/>
      <c r="AX32" s="585"/>
      <c r="AY32" s="585"/>
      <c r="AZ32" s="585"/>
      <c r="BA32" s="585"/>
      <c r="BB32" s="585"/>
      <c r="BC32" s="585"/>
      <c r="BD32" s="585"/>
      <c r="BE32" s="585"/>
      <c r="BF32" s="585"/>
      <c r="BG32" s="585"/>
      <c r="BH32" s="585"/>
    </row>
    <row r="33" spans="1:1" s="9" customFormat="1">
      <c r="A33" s="586"/>
    </row>
    <row r="34" spans="1:1" s="9" customFormat="1">
      <c r="A34" s="586"/>
    </row>
    <row r="35" spans="1:1" s="9" customFormat="1">
      <c r="A35" s="586"/>
    </row>
    <row r="36" spans="1:1" s="9" customFormat="1">
      <c r="A36" s="586"/>
    </row>
    <row r="37" spans="1:1" s="9" customFormat="1">
      <c r="A37" s="586"/>
    </row>
    <row r="38" spans="1:1" s="9" customFormat="1">
      <c r="A38" s="586"/>
    </row>
    <row r="39" spans="1:1" s="9" customFormat="1">
      <c r="A39" s="586"/>
    </row>
    <row r="40" spans="1:1" s="9" customFormat="1">
      <c r="A40" s="586"/>
    </row>
    <row r="41" spans="1:1" s="9" customFormat="1">
      <c r="A41" s="586"/>
    </row>
    <row r="42" spans="1:1" s="9" customFormat="1">
      <c r="A42" s="586"/>
    </row>
    <row r="43" spans="1:1" s="9" customFormat="1">
      <c r="A43" s="586"/>
    </row>
    <row r="44" spans="1:1" s="9" customFormat="1">
      <c r="A44" s="586"/>
    </row>
    <row r="45" spans="1:1" s="9" customFormat="1">
      <c r="A45" s="586"/>
    </row>
    <row r="46" spans="1:1" s="9" customFormat="1">
      <c r="A46" s="586"/>
    </row>
    <row r="47" spans="1:1" s="9" customFormat="1">
      <c r="A47" s="586"/>
    </row>
    <row r="48" spans="1:1" s="9" customFormat="1">
      <c r="A48" s="586"/>
    </row>
    <row r="49" spans="1:1" s="9" customFormat="1">
      <c r="A49" s="586"/>
    </row>
    <row r="50" spans="1:1" s="9" customFormat="1">
      <c r="A50" s="586"/>
    </row>
    <row r="51" spans="1:1" s="9" customFormat="1">
      <c r="A51" s="586"/>
    </row>
    <row r="52" spans="1:1" s="9" customFormat="1">
      <c r="A52" s="586"/>
    </row>
    <row r="53" spans="1:1" s="9" customFormat="1">
      <c r="A53" s="586"/>
    </row>
    <row r="54" spans="1:1" s="9" customFormat="1">
      <c r="A54" s="586"/>
    </row>
    <row r="55" spans="1:1" s="9" customFormat="1">
      <c r="A55" s="586"/>
    </row>
    <row r="56" spans="1:1" s="9" customFormat="1">
      <c r="A56" s="586"/>
    </row>
    <row r="57" spans="1:1" s="9" customFormat="1">
      <c r="A57" s="586"/>
    </row>
    <row r="58" spans="1:1" s="9" customFormat="1">
      <c r="A58" s="586"/>
    </row>
    <row r="59" spans="1:1" s="9" customFormat="1">
      <c r="A59" s="586"/>
    </row>
    <row r="60" spans="1:1" s="9" customFormat="1">
      <c r="A60" s="586"/>
    </row>
    <row r="61" spans="1:1" s="9" customFormat="1">
      <c r="A61" s="586"/>
    </row>
    <row r="62" spans="1:1" s="9" customFormat="1">
      <c r="A62" s="586"/>
    </row>
    <row r="63" spans="1:1" s="9" customFormat="1">
      <c r="A63" s="586"/>
    </row>
    <row r="64" spans="1:1" s="9" customFormat="1">
      <c r="A64" s="586"/>
    </row>
    <row r="65" spans="1:1" s="9" customFormat="1">
      <c r="A65" s="586"/>
    </row>
    <row r="66" spans="1:1" s="9" customFormat="1">
      <c r="A66" s="586"/>
    </row>
    <row r="67" spans="1:1" s="9" customFormat="1">
      <c r="A67" s="586"/>
    </row>
    <row r="68" spans="1:1" s="9" customFormat="1">
      <c r="A68" s="586"/>
    </row>
    <row r="69" spans="1:1" s="9" customFormat="1">
      <c r="A69" s="586"/>
    </row>
    <row r="70" spans="1:1" s="9" customFormat="1">
      <c r="A70" s="586"/>
    </row>
    <row r="71" spans="1:1" s="9" customFormat="1">
      <c r="A71" s="586"/>
    </row>
    <row r="72" spans="1:1" s="9" customFormat="1">
      <c r="A72" s="586"/>
    </row>
    <row r="73" spans="1:1" s="9" customFormat="1">
      <c r="A73" s="586"/>
    </row>
    <row r="74" spans="1:1" s="9" customFormat="1">
      <c r="A74" s="586"/>
    </row>
    <row r="75" spans="1:1" s="9" customFormat="1">
      <c r="A75" s="586"/>
    </row>
    <row r="76" spans="1:1" s="9" customFormat="1">
      <c r="A76" s="586"/>
    </row>
    <row r="77" spans="1:1" s="9" customFormat="1">
      <c r="A77" s="586"/>
    </row>
    <row r="78" spans="1:1" s="9" customFormat="1">
      <c r="A78" s="586"/>
    </row>
    <row r="79" spans="1:1" s="9" customFormat="1">
      <c r="A79" s="586"/>
    </row>
    <row r="80" spans="1:1" s="9" customFormat="1">
      <c r="A80" s="586"/>
    </row>
    <row r="81" spans="1:1" s="9" customFormat="1">
      <c r="A81" s="586"/>
    </row>
    <row r="82" spans="1:1" s="9" customFormat="1">
      <c r="A82" s="586"/>
    </row>
    <row r="83" spans="1:1" s="9" customFormat="1">
      <c r="A83" s="586"/>
    </row>
    <row r="84" spans="1:1" s="9" customFormat="1">
      <c r="A84" s="586"/>
    </row>
    <row r="85" spans="1:1" s="9" customFormat="1">
      <c r="A85" s="586"/>
    </row>
    <row r="86" spans="1:1" s="9" customFormat="1">
      <c r="A86" s="586"/>
    </row>
    <row r="87" spans="1:1" s="9" customFormat="1">
      <c r="A87" s="586"/>
    </row>
    <row r="88" spans="1:1" s="9" customFormat="1">
      <c r="A88" s="586"/>
    </row>
    <row r="89" spans="1:1" s="9" customFormat="1">
      <c r="A89" s="586"/>
    </row>
    <row r="90" spans="1:1" s="9" customFormat="1">
      <c r="A90" s="586"/>
    </row>
    <row r="91" spans="1:1" s="9" customFormat="1">
      <c r="A91" s="586"/>
    </row>
    <row r="92" spans="1:1" s="9" customFormat="1">
      <c r="A92" s="586"/>
    </row>
    <row r="93" spans="1:1" s="9" customFormat="1">
      <c r="A93" s="586"/>
    </row>
    <row r="94" spans="1:1" s="9" customFormat="1">
      <c r="A94" s="586"/>
    </row>
    <row r="95" spans="1:1" s="9" customFormat="1">
      <c r="A95" s="586"/>
    </row>
    <row r="96" spans="1:1" s="9" customFormat="1">
      <c r="A96" s="586"/>
    </row>
    <row r="97" spans="1:1" s="9" customFormat="1">
      <c r="A97" s="586"/>
    </row>
    <row r="98" spans="1:1" s="9" customFormat="1">
      <c r="A98" s="586"/>
    </row>
    <row r="99" spans="1:1" s="9" customFormat="1">
      <c r="A99" s="586"/>
    </row>
    <row r="100" spans="1:1" s="9" customFormat="1">
      <c r="A100" s="586"/>
    </row>
    <row r="101" spans="1:1" s="9" customFormat="1">
      <c r="A101" s="586"/>
    </row>
    <row r="102" spans="1:1" s="9" customFormat="1">
      <c r="A102" s="586"/>
    </row>
    <row r="103" spans="1:1" s="9" customFormat="1">
      <c r="A103" s="586"/>
    </row>
    <row r="104" spans="1:1" s="9" customFormat="1">
      <c r="A104" s="586"/>
    </row>
    <row r="105" spans="1:1" s="9" customFormat="1">
      <c r="A105" s="586"/>
    </row>
    <row r="106" spans="1:1" s="9" customFormat="1">
      <c r="A106" s="586"/>
    </row>
    <row r="107" spans="1:1" s="9" customFormat="1">
      <c r="A107" s="586"/>
    </row>
    <row r="108" spans="1:1" s="9" customFormat="1">
      <c r="A108" s="586"/>
    </row>
    <row r="109" spans="1:1" s="9" customFormat="1">
      <c r="A109" s="586"/>
    </row>
    <row r="110" spans="1:1" s="9" customFormat="1">
      <c r="A110" s="586"/>
    </row>
    <row r="111" spans="1:1" s="9" customFormat="1">
      <c r="A111" s="586"/>
    </row>
    <row r="112" spans="1:1" s="9" customFormat="1">
      <c r="A112" s="586"/>
    </row>
    <row r="113" spans="1:1" s="9" customFormat="1">
      <c r="A113" s="586"/>
    </row>
    <row r="114" spans="1:1" s="9" customFormat="1">
      <c r="A114" s="586"/>
    </row>
    <row r="115" spans="1:1" s="9" customFormat="1">
      <c r="A115" s="586"/>
    </row>
    <row r="116" spans="1:1" s="9" customFormat="1">
      <c r="A116" s="586"/>
    </row>
    <row r="117" spans="1:1" s="9" customFormat="1">
      <c r="A117" s="586"/>
    </row>
    <row r="118" spans="1:1" s="9" customFormat="1">
      <c r="A118" s="586"/>
    </row>
    <row r="119" spans="1:1" s="9" customFormat="1">
      <c r="A119" s="586"/>
    </row>
    <row r="120" spans="1:1" s="9" customFormat="1">
      <c r="A120" s="586"/>
    </row>
    <row r="121" spans="1:1" s="9" customFormat="1">
      <c r="A121" s="586"/>
    </row>
    <row r="122" spans="1:1" s="9" customFormat="1">
      <c r="A122" s="586"/>
    </row>
    <row r="123" spans="1:1" s="9" customFormat="1">
      <c r="A123" s="586"/>
    </row>
    <row r="124" spans="1:1" s="9" customFormat="1">
      <c r="A124" s="586"/>
    </row>
    <row r="125" spans="1:1" s="9" customFormat="1">
      <c r="A125" s="586"/>
    </row>
    <row r="126" spans="1:1" s="9" customFormat="1">
      <c r="A126" s="586"/>
    </row>
    <row r="127" spans="1:1" s="9" customFormat="1">
      <c r="A127" s="586"/>
    </row>
    <row r="128" spans="1:1" s="9" customFormat="1">
      <c r="A128" s="586"/>
    </row>
    <row r="129" spans="1:1" s="9" customFormat="1">
      <c r="A129" s="586"/>
    </row>
    <row r="130" spans="1:1" s="9" customFormat="1">
      <c r="A130" s="586"/>
    </row>
    <row r="131" spans="1:1" s="9" customFormat="1">
      <c r="A131" s="586"/>
    </row>
    <row r="132" spans="1:1" s="9" customFormat="1">
      <c r="A132" s="586"/>
    </row>
    <row r="133" spans="1:1" s="9" customFormat="1">
      <c r="A133" s="586"/>
    </row>
    <row r="134" spans="1:1" s="9" customFormat="1">
      <c r="A134" s="586"/>
    </row>
    <row r="135" spans="1:1" s="9" customFormat="1">
      <c r="A135" s="586"/>
    </row>
    <row r="136" spans="1:1" s="9" customFormat="1">
      <c r="A136" s="586"/>
    </row>
    <row r="137" spans="1:1" s="9" customFormat="1">
      <c r="A137" s="586"/>
    </row>
    <row r="138" spans="1:1" s="9" customFormat="1">
      <c r="A138" s="586"/>
    </row>
    <row r="139" spans="1:1" s="9" customFormat="1">
      <c r="A139" s="586"/>
    </row>
    <row r="140" spans="1:1" s="9" customFormat="1">
      <c r="A140" s="586"/>
    </row>
    <row r="141" spans="1:1" s="9" customFormat="1">
      <c r="A141" s="586"/>
    </row>
    <row r="142" spans="1:1" s="9" customFormat="1">
      <c r="A142" s="586"/>
    </row>
    <row r="143" spans="1:1" s="9" customFormat="1">
      <c r="A143" s="586"/>
    </row>
    <row r="144" spans="1:1" s="9" customFormat="1">
      <c r="A144" s="586"/>
    </row>
    <row r="145" spans="1:1" s="9" customFormat="1">
      <c r="A145" s="586"/>
    </row>
    <row r="146" spans="1:1" s="9" customFormat="1">
      <c r="A146" s="586"/>
    </row>
    <row r="147" spans="1:1" s="9" customFormat="1">
      <c r="A147" s="586"/>
    </row>
    <row r="148" spans="1:1" s="9" customFormat="1">
      <c r="A148" s="586"/>
    </row>
    <row r="149" spans="1:1" s="9" customFormat="1">
      <c r="A149" s="586"/>
    </row>
    <row r="150" spans="1:1" s="9" customFormat="1">
      <c r="A150" s="586"/>
    </row>
    <row r="151" spans="1:1" s="9" customFormat="1">
      <c r="A151" s="586"/>
    </row>
    <row r="152" spans="1:1" s="9" customFormat="1">
      <c r="A152" s="586"/>
    </row>
    <row r="153" spans="1:1" s="9" customFormat="1">
      <c r="A153" s="586"/>
    </row>
    <row r="154" spans="1:1" s="9" customFormat="1">
      <c r="A154" s="586"/>
    </row>
    <row r="155" spans="1:1" s="9" customFormat="1">
      <c r="A155" s="586"/>
    </row>
    <row r="156" spans="1:1" s="9" customFormat="1">
      <c r="A156" s="586"/>
    </row>
    <row r="157" spans="1:1" s="9" customFormat="1">
      <c r="A157" s="586"/>
    </row>
    <row r="158" spans="1:1" s="9" customFormat="1">
      <c r="A158" s="586"/>
    </row>
    <row r="159" spans="1:1" s="9" customFormat="1">
      <c r="A159" s="586"/>
    </row>
    <row r="160" spans="1:1" s="9" customFormat="1">
      <c r="A160" s="586"/>
    </row>
    <row r="161" spans="1:1" s="9" customFormat="1">
      <c r="A161" s="586"/>
    </row>
    <row r="162" spans="1:1" s="9" customFormat="1">
      <c r="A162" s="586"/>
    </row>
    <row r="163" spans="1:1" s="9" customFormat="1">
      <c r="A163" s="586"/>
    </row>
    <row r="164" spans="1:1" s="9" customFormat="1">
      <c r="A164" s="586"/>
    </row>
    <row r="165" spans="1:1" s="9" customFormat="1">
      <c r="A165" s="586"/>
    </row>
    <row r="166" spans="1:1" s="9" customFormat="1">
      <c r="A166" s="586"/>
    </row>
    <row r="167" spans="1:1" s="9" customFormat="1">
      <c r="A167" s="586"/>
    </row>
    <row r="168" spans="1:1" s="9" customFormat="1">
      <c r="A168" s="586"/>
    </row>
    <row r="169" spans="1:1" s="9" customFormat="1">
      <c r="A169" s="586"/>
    </row>
    <row r="170" spans="1:1" s="9" customFormat="1">
      <c r="A170" s="586"/>
    </row>
    <row r="171" spans="1:1" s="9" customFormat="1">
      <c r="A171" s="586"/>
    </row>
    <row r="172" spans="1:1" s="10" customFormat="1">
      <c r="A172" s="593"/>
    </row>
    <row r="173" spans="1:1" s="10" customFormat="1">
      <c r="A173" s="593"/>
    </row>
    <row r="174" spans="1:1" s="10" customFormat="1">
      <c r="A174" s="593"/>
    </row>
    <row r="175" spans="1:1" s="10" customFormat="1">
      <c r="A175" s="593"/>
    </row>
    <row r="176" spans="1:1" s="10" customFormat="1">
      <c r="A176" s="593"/>
    </row>
    <row r="177" spans="1:1" s="10" customFormat="1">
      <c r="A177" s="593"/>
    </row>
    <row r="178" spans="1:1" s="10" customFormat="1">
      <c r="A178" s="593"/>
    </row>
    <row r="179" spans="1:1" s="10" customFormat="1">
      <c r="A179" s="593"/>
    </row>
    <row r="180" spans="1:1" s="10" customFormat="1">
      <c r="A180" s="593"/>
    </row>
    <row r="181" spans="1:1" s="10" customFormat="1">
      <c r="A181" s="593"/>
    </row>
    <row r="182" spans="1:1" s="10" customFormat="1">
      <c r="A182" s="593"/>
    </row>
    <row r="183" spans="1:1" s="10" customFormat="1">
      <c r="A183" s="593"/>
    </row>
    <row r="184" spans="1:1" s="10" customFormat="1">
      <c r="A184" s="593"/>
    </row>
    <row r="185" spans="1:1" s="10" customFormat="1">
      <c r="A185" s="593"/>
    </row>
    <row r="186" spans="1:1" s="10" customFormat="1">
      <c r="A186" s="593"/>
    </row>
    <row r="187" spans="1:1" s="10" customFormat="1">
      <c r="A187" s="593"/>
    </row>
    <row r="188" spans="1:1" s="10" customFormat="1">
      <c r="A188" s="593"/>
    </row>
    <row r="189" spans="1:1" s="10" customFormat="1">
      <c r="A189" s="593"/>
    </row>
    <row r="190" spans="1:1" s="10" customFormat="1">
      <c r="A190" s="593"/>
    </row>
    <row r="191" spans="1:1" s="10" customFormat="1">
      <c r="A191" s="593"/>
    </row>
    <row r="192" spans="1:1" s="10" customFormat="1">
      <c r="A192" s="593"/>
    </row>
  </sheetData>
  <sheetProtection sheet="1" objects="1" scenarios="1" selectLockedCells="1" selectUnlockedCells="1"/>
  <phoneticPr fontId="1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AC9F359D18124198F7ED557B9CDC8E" ma:contentTypeVersion="2" ma:contentTypeDescription="Crear nuevo documento." ma:contentTypeScope="" ma:versionID="c938f265b6d09020ef871da660801b7c">
  <xsd:schema xmlns:xsd="http://www.w3.org/2001/XMLSchema" xmlns:xs="http://www.w3.org/2001/XMLSchema" xmlns:p="http://schemas.microsoft.com/office/2006/metadata/properties" xmlns:ns2="895f236c-eff1-478e-ba33-853ae2b465a1" targetNamespace="http://schemas.microsoft.com/office/2006/metadata/properties" ma:root="true" ma:fieldsID="1acca7e5b7f14742bd0a53f922b5bf15" ns2:_="">
    <xsd:import namespace="895f236c-eff1-478e-ba33-853ae2b465a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5f236c-eff1-478e-ba33-853ae2b46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06AFB9-4DB1-4A68-8684-160D42CEFE56}">
  <ds:schemaRefs>
    <ds:schemaRef ds:uri="http://purl.org/dc/terms/"/>
    <ds:schemaRef ds:uri="http://schemas.microsoft.com/office/2006/documentManagement/types"/>
    <ds:schemaRef ds:uri="895f236c-eff1-478e-ba33-853ae2b465a1"/>
    <ds:schemaRef ds:uri="http://purl.org/dc/dcmitype/"/>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0DC57F1-208F-4883-8DFD-A9D2AEBD1416}">
  <ds:schemaRefs>
    <ds:schemaRef ds:uri="http://schemas.microsoft.com/sharepoint/v3/contenttype/forms"/>
  </ds:schemaRefs>
</ds:datastoreItem>
</file>

<file path=customXml/itemProps3.xml><?xml version="1.0" encoding="utf-8"?>
<ds:datastoreItem xmlns:ds="http://schemas.openxmlformats.org/officeDocument/2006/customXml" ds:itemID="{BDB5EF7A-DC62-4AB6-B1C8-648739F0B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5f236c-eff1-478e-ba33-853ae2b46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47</vt:i4>
      </vt:variant>
    </vt:vector>
  </HeadingPairs>
  <TitlesOfParts>
    <vt:vector size="49" baseType="lpstr">
      <vt:lpstr>Plan acciónPPDFHC-Cuatrienal</vt:lpstr>
      <vt:lpstr>Validadores (2)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Clara Alexandra Lopez Garcia</dc:creator>
  <cp:keywords/>
  <dc:description/>
  <cp:lastModifiedBy>Windows 10</cp:lastModifiedBy>
  <cp:revision/>
  <dcterms:created xsi:type="dcterms:W3CDTF">2017-01-11T16:19:29Z</dcterms:created>
  <dcterms:modified xsi:type="dcterms:W3CDTF">2021-05-24T22:12:40Z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0x010100C7AC9F359D18124198F7ED557B9CDC8E</vt:lpwstr>
  </property>
</Properties>
</file>