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PLANEACION DISTRITAL\2021\publicaciones pagina web\Politicas_informes_matriz pagina web\"/>
    </mc:Choice>
  </mc:AlternateContent>
  <bookViews>
    <workbookView xWindow="0" yWindow="0" windowWidth="20205" windowHeight="7755"/>
  </bookViews>
  <sheets>
    <sheet name="2do_Semestre_2020" sheetId="33" r:id="rId1"/>
    <sheet name="Validadores (2)" sheetId="3" state="hidden" r:id="rId2"/>
  </sheets>
  <definedNames>
    <definedName name="_01_Pilar_Igualdad_de_Calidad_de_Vida">'Validadores (2)'!$O$3:$O$11</definedName>
    <definedName name="_01_Prevención_y_atención_de_la_maternidad_y_la_paternidad_tempranas">'Validadores (2)'!$R$3</definedName>
    <definedName name="_02_Desarrollo_integral_desde_la_gestación_hasta_la_adolescencia">'Validadores (2)'!$S$3</definedName>
    <definedName name="_02_Pilar_Democracia_Urbana">'Validadores (2)'!$P$3:$P$4</definedName>
    <definedName name="_03_Pilar_Construcción_de_Comunidad_y_Cultura_Ciudadana">'Validadores (2)'!$Q$3:$Q$6</definedName>
    <definedName name="_04_Familias_protegidas_y_adaptadas_al_cambio_climático">'Validadores (2)'!$T$3</definedName>
    <definedName name="_05_Desarrollo_integral_para_la_felicidad_y_el_ejercicio_de_la_ciudadanía">'Validadores (2)'!$U$3:$U$4</definedName>
    <definedName name="_06_Calidad_educativa_para_todos">'Validadores (2)'!$V$3:$V$4</definedName>
    <definedName name="_07_Inclusión_educativa_para_la_equidad">'Validadores (2)'!$W$3</definedName>
    <definedName name="_08_Acceso_con_calidad_a_la_educación_superior">'Validadores (2)'!$X$3</definedName>
    <definedName name="_09_Atención_integral_y_eficiente_en_salud">'Validadores (2)'!$Y$3</definedName>
    <definedName name="_11_Mejores_oportunidades_para_el_desarrollo_a_través_de_la_cultura_la_recreación_y_el_deporte">'Validadores (2)'!$Z$3:$Z$5</definedName>
    <definedName name="_16_Integración_social_para_una_ciudad_de_oportunidades">'Validadores (2)'!$AA$3</definedName>
    <definedName name="_17_Espacio_público_derecho_de_todos">'Validadores (2)'!$AB$3</definedName>
    <definedName name="_19_Seguridad_y_convivencia_para_todos">'Validadores (2)'!$AC$3</definedName>
    <definedName name="_21_Justicia_para_todos_consolidación_del_sistema_distrital_de_justicia">'Validadores (2)'!$AD$3</definedName>
    <definedName name="_22_Bogotá_vive_los_derechos_humanos">'Validadores (2)'!$AE$3</definedName>
    <definedName name="_25_Cambio_cultural_y_construcción_del_tejido_social_para_la_vida">'Validadores (2)'!$AF$3:$AF$6</definedName>
    <definedName name="_xlnm._FilterDatabase" localSheetId="0" hidden="1">'2do_Semestre_2020'!$A$8:$CG$73</definedName>
    <definedName name="_Pilar_Eje">'Validadores (2)'!$N$3:$N$5</definedName>
    <definedName name="_Sector_Ambiente">'Validadores (2)'!$BP$3:$BP$5</definedName>
    <definedName name="_Sector_Cultura_Recreación_y_Deporte">'Validadores (2)'!$BO$3:$BO$9</definedName>
    <definedName name="_Sector_Desarrollo_Económico_Industria_y_Turismo">'Validadores (2)'!$BK$3:$BK$6</definedName>
    <definedName name="_Sector_Educación">'Validadores (2)'!$BL$3:$BL$6</definedName>
    <definedName name="_Sector_Gestión_Jurídica">'Validadores (2)'!$BU$3</definedName>
    <definedName name="_Sector_Gestión_Pública">'Validadores (2)'!$BG$3:$BG$6</definedName>
    <definedName name="_Sector_Gobierno">'Validadores (2)'!$BH$3:$BH$25</definedName>
    <definedName name="_Sector_Hábitat">'Validadores (2)'!$BR$3:$BR$10</definedName>
    <definedName name="_Sector_Hacienda">'Validadores (2)'!$BI$3:$BI$6</definedName>
    <definedName name="_Sector_Integración_Social">'Validadores (2)'!$BN$3:$BN$4</definedName>
    <definedName name="_Sector_Movilidad">'Validadores (2)'!$BQ$3:$BQ$7</definedName>
    <definedName name="_Sector_Mujer">'Validadores (2)'!$BS$3</definedName>
    <definedName name="_Sector_Planeación">'Validadores (2)'!$BJ$3</definedName>
    <definedName name="_Sector_Salud">'Validadores (2)'!$BM$3:$BM$6</definedName>
    <definedName name="_Sector_Seguridad_Convivencia_y_Justicia">'Validadores (2)'!$BT$3:$BT$4</definedName>
    <definedName name="Derecho_a_la_salud">'Validadores (2)'!$J$3:$J$11</definedName>
    <definedName name="Derecho_al_ambiente_sano_y_al_hábitat">'Validadores (2)'!$M$3:$M$15</definedName>
    <definedName name="Derecho_al_trabajo">'Validadores (2)'!$I$3:$I$14</definedName>
    <definedName name="Derechos_a_la_educación_y_la_tecnología">'Validadores (2)'!$H$3:$H$20</definedName>
    <definedName name="Derechos_a_la_equidad_y_no_discriminación">'Validadores (2)'!$G$3:$G$11</definedName>
    <definedName name="Derechos_a_la_participación_y_organización">'Validadores (2)'!$F$3:$F$13</definedName>
    <definedName name="Derechos_a_la_recreación_y_al_deporte">'Validadores (2)'!$L$3:$L$16</definedName>
    <definedName name="Derechos_a_la_vida_libertad_y_seguridad">'Validadores (2)'!$E$3:$E$11</definedName>
    <definedName name="Derechos_a_las_expresiones_culturales_artísticas_turísticas_y_del_patrimonio">'Validadores (2)'!$K$3:$K$12</definedName>
    <definedName name="Dimensiones">'Validadores (2)'!$D$3:$D$11</definedName>
    <definedName name="Periodo">'Validadores (2)'!$B$3:$B$5</definedName>
    <definedName name="Política_Pública">'Validadores (2)'!$C$3</definedName>
    <definedName name="Sector">'Validadores (2)'!$BF$3:$BF$17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56" i="33" l="1"/>
  <c r="AS62" i="33" l="1"/>
  <c r="AT62" i="33" s="1"/>
  <c r="BD67" i="33"/>
  <c r="AT61" i="33"/>
  <c r="AT27" i="33" l="1"/>
  <c r="AT26" i="33"/>
  <c r="AT25" i="33"/>
  <c r="AT24" i="33"/>
  <c r="AT23" i="33"/>
  <c r="BC42" i="33" l="1"/>
  <c r="BD33" i="33"/>
  <c r="BD65" i="33" l="1"/>
  <c r="BE65" i="33" s="1"/>
  <c r="BD14" i="33"/>
  <c r="BC73" i="33" l="1"/>
  <c r="BC72" i="33"/>
  <c r="BD32" i="33" l="1"/>
  <c r="Z61" i="33" l="1"/>
  <c r="X61" i="33"/>
  <c r="V61" i="33"/>
  <c r="U43" i="33"/>
  <c r="AB42" i="33"/>
  <c r="X42" i="33"/>
  <c r="V42" i="33"/>
  <c r="X41" i="33"/>
  <c r="V41" i="33"/>
  <c r="X40" i="33"/>
  <c r="V40" i="33"/>
  <c r="X39" i="33"/>
  <c r="V39" i="33"/>
  <c r="AB36" i="33"/>
  <c r="V30" i="33"/>
  <c r="V29" i="33"/>
  <c r="Z9" i="33"/>
  <c r="V27" i="33" l="1"/>
  <c r="V26" i="33"/>
  <c r="T25" i="33"/>
  <c r="S25" i="33"/>
  <c r="R25" i="33"/>
  <c r="Q25" i="33"/>
  <c r="V25" i="33" s="1"/>
  <c r="V24" i="33"/>
  <c r="AI17" i="33"/>
  <c r="AK12" i="33"/>
  <c r="AI12" i="33"/>
  <c r="AK11" i="33"/>
  <c r="AI11" i="33"/>
</calcChain>
</file>

<file path=xl/sharedStrings.xml><?xml version="1.0" encoding="utf-8"?>
<sst xmlns="http://schemas.openxmlformats.org/spreadsheetml/2006/main" count="2759" uniqueCount="1265">
  <si>
    <t>Garantizar_la_sostenibilidad_de_la_oferta_cultural_recreativa_deportiva_y_ecológica_por_medio_de_procesos_culturales_incluyentes_y_de_calidad_en_todos_los_ámbitos_territoriales_sin_restricciones_de_acceso_utilizando_la_infraestructura_existente_y_fomentando_nuevos_espacios_con_garantía_de_las_condiciones_necesarias_para_su_disfrute</t>
  </si>
  <si>
    <t>Desarrollar_en_las_localidades_mecanismos_operativos_para_el_estímulo_de_las_actividades_deportivas_y_recreativas</t>
  </si>
  <si>
    <t>Incentivar_promover_y_desarrollar_el_uso_de_tecnologías_limpias_o_amigables_con_el_entorno_urbano_y/o_rural</t>
  </si>
  <si>
    <t>Generar_acuerdos_que_faciliten_el_cumplimiento_del_derecho_a_la_libre_movilidad_y_el_derecho_a_la_seguridad_de_los_y_las_jóvenes_en_los_espacios_públicos_y_sus_territorios</t>
  </si>
  <si>
    <t>Promover_fortalecer_y_apoyar_diferentes_formas_de_participación_y_organización_juvenil_con_el_acompañamiento_y_asistencia_técnica_de_instituciones_distritales_y_locales_con_el_fin_de_fortalecer_su_capacidad_de_gestión_administrativa_y_política</t>
  </si>
  <si>
    <t>Crear_planes_programas_y_proyectos_orientados_a_la_restitución_de_los_derechos_de_los_y_las_jóvenes_en_conflicto_con_la_ley_desvinculados_y_reincorporados_jóvenes_en_condición_de_desplazamiento_habitantes_de_la_calle_y_trabajadoras_y_trabajadores_sexuales_a_través_de_la_educación_la_capacitación_para_el_trabajo_la_orientación_psicológica_y_la_ampliación_de_oportunidades_productivas_y_de_generación_de_ingresos</t>
  </si>
  <si>
    <t>Dotar_y_mejorar_la_infraestructura_de_las_instituciones_de_educación_formal_y_para_el_trabajo_y_desarrollo_humano_garantizando_espacios_adecuados_para_un_óptimo_desarrollo_académico_y_personal_de_las_y_los_jóvenes_bogotanos_incluyendo_condiciones_especificas_de_equipamiento_medios_de_comunicación_y_talento_humano_que_permitan_la_accesibilidad_y_permanencia_de_la_población_joven_en_situación_de_discapacidad_con_talentos_o_capacidades_excepcionales_NEE_y_de_grupos_étnicos</t>
  </si>
  <si>
    <t>Crear_y_fortalecer_mecanismos_efectivos_de_información_sostenibilidad_seguimiento_evaluación_y_de_comunicación_sobre_la_oferta_y_demanda_laboral_y_formativa_en_el_ámbito_del_trabajo</t>
  </si>
  <si>
    <t>Crear_servicios_de_atención_en_salud_especializados_para_los_y_las_jóvenes_que_cuenten_con_infraestructura_física_en_cantidad_y_calidad_suficiente_con_accesibilidad_para_población_en_situación_de_discapacidad_y_equipos_de_profesionales_de_diferentes_disciplinas_que_brinden_atención_integral</t>
  </si>
  <si>
    <t>Democratizar_y_masificar_la_participación_de_los_y_las_jóvenes_en_las_distintas_acciones_de_la_oferta_cultural_y_turística_de_la_ciudad_mediante_procesos_de_formación_y_estímulo_a_la_participación_para_el_disfrute_en_la_creación_y_producción_de_bienes_y_servicios_culturales_mediante_la_educación_formal_para_el_trabajo_y_el_Desarrollo_Humano_e_informal</t>
  </si>
  <si>
    <t>Garantizar_el_desarrollo_y_ejecución_de_planes_y_proyectos_de_recreación_pasiva_activa_cultural_ecoturística_y_educativa_en_función_del_sano_aprovechamiento_del_tiempo_libre</t>
  </si>
  <si>
    <t>Reconocer_y_fortalecer_la_dinámica_ambiental_en_la_ciudad_región_en_el_contexto_de_las_relaciones_urbanos-rurales_de_Bogotá</t>
  </si>
  <si>
    <t>Diseñar_modelos_de_prevención_y_fortalecer_proyectos_y_programas_de_atención_integral_orientados_a_la_protección_y_restitución_de_los_derechos_de_los_y_las_jóvenes_víctimas_de_las_violencias_intrafamiliar_sexual_y_escolar</t>
  </si>
  <si>
    <t>Promover_la_participación_de_los_y_las_jóvenes_en_los_Consejos_de_Juventud_y_fortalecer_la_gestión_de_esta_instancia_con_el_fin_de_garantizar_su_interlocución_y_representación_en_la_ciudad</t>
  </si>
  <si>
    <t>Fortalecer_el_entorno_familiar_con_el_fin_de_brindar_y_satisfacer_las_condiciones_y_necesidades_de_afecto_seguridad_reconocimiento_inclusión_y_autorrealización_de_los_y_las_jóvenes_al_igual_que_los_valores_y_principios_que_les_permitan_contribuir_efectivamente_a_la_sociedad</t>
  </si>
  <si>
    <t>Diseñar_currículos_acordes_a_las_necesidades_de_desarrollo_de_la_ciudad_y_el_país_en_el_marco_del_respeto_por_los_Derechos_Humanos_que_conlleven_a_elevar_la_calidad_de_vida_de_la_sociedad_y_que_tengan_en_cuenta_las_particularidades_de_las_diferentes_poblaciones_jóvenes_y_zonas_de_Bogotá</t>
  </si>
  <si>
    <t>Propender_por_las_garantías_y_estabilidad_laboral_en_condiciones_dignas_orientadas_a_la_disminución_del_subempleo_y_el_empleo_informal_así_como_al_mejoramiento_de_las_condiciones_del_empleo_formal</t>
  </si>
  <si>
    <t>Promoción_de_los_derechos_sexuales_y_reproductivos_de_los_y_las_jóvenes_y_la_prevención_de_los_embarazos_la_maternidad_y_la_paternidad_no_deseadas_las_infecciones_de_transmisión_sexual_el_VIH/SIDA_el_aborto_y_demás_eventos_que_afectan_la_salud_sexual_y_reproductiva_de_los_y_las_jóvenes</t>
  </si>
  <si>
    <t>Propiciar_intercambios_culturales_e_interculturales_entre_jóvenes_garantizando_la_inclusión_de_la_diversidad_el_patrimonio_cultural_y_artístico_el_turismo_y_la_memoria_histórica_teniendo_en_cuenta_los_contextos_globales_y_regionales_que_afectan_la_vida_social_política_económica_y_cultural_de_la_juventud_bogotana</t>
  </si>
  <si>
    <t>Promover_el_emprendimiento_recreodeportivo_y_las_formas_de_organización_juvenil_vinculadas_con_estos_intereses_incentivando_la_formación_y_participación_juvenil</t>
  </si>
  <si>
    <t>Propender_por_la_creación_de_espacios_de_incidencia_control_y_evaluación_de_las_Políticas_Públicas_Ambientales_Plan_de_Ordenamiento_Territorial_y_planes_maestros_por_parte_de_la_población_juvenil_de_Bogotá</t>
  </si>
  <si>
    <t>Promover_y_garantizar_el_respeto_de_los_derechos_humanos_de_la_comunidad_juvenil_por_parte_de_los_actores_armados_legales_e_ilegales</t>
  </si>
  <si>
    <t>Promover_y_apoyar_el_desarrollo_de_medios_alternativos_de_comunicación_tanto_en_el_ámbito_local_como_en_el_distrital_creados_por_los_y_las_jóvenes_en_un_lenguaje_juvenil_garantizando_así_el_acceso_manejo_y_difusión_de_la_información_de_interés_de_y_para_la_juventud_con_el_fin_de_fortalecer_la_participación_y_el_conocimiento_de_derechos_y_deberes</t>
  </si>
  <si>
    <t>Generar_estrategias_de_comunicación_y_espacios_de_participación_que_fomenten_el_diálogo_intergeneracional_intercultural_interorganizacional_así_como_el_reconocimiento_de_las_distintas_culturas_juveniles_de_la_ciudad_y_sus_territorios_simbólicos_en_el_marco_del_respeto_a_la_diversidad_la_convivencia_y_la_resolución_pacífica_de_los_conflictos</t>
  </si>
  <si>
    <t>Garantizar_que_las_instituciones_de_educación_formal_y_para_el_trabajo_y_Desarrollo_Humano_cuenten_con_el_personal_docente_suficiente_actualizado_con_formación_en_pedagogía_y_cualificado_en_conocimientos_acordes_a_las_necesidades_de_los_y_las_jóvenes</t>
  </si>
  <si>
    <t>Promover_el_fortalecimiento_de_la_producción_y_comercialización_local_distrital_regional_nacional_e_internacional_de_los_bienes_y_servicios_de_iniciativa_juvenil_y_su_articulación_a_los_mercados_local_distrital_nacional_e_internacional</t>
  </si>
  <si>
    <t>Garantizar_las_condiciones_para_la_seguridad_alimentaria_de_los_y_las_jóvenes_de_la_ciudad_que_se_encuentren_en_un_alto_grado_de_vulnerabilidad_económica</t>
  </si>
  <si>
    <t xml:space="preserve">Generar_procesos_de_creación_ampliación_adecuación_actualización_mantenimiento_y_preservación_de_la_infraestructura_cultural_en_cada_uno_de_los_ámbitos_territoriales_de_la_ciudad._
Propiciar_la_participación_efectiva_de_los_y_las_jóvenes_en_los_medios_de_comunicación_e_información_masiva_para_contribuir_al_reconocimiento_social_de_las_expresiones_y_culturas_juveniles_con_el_fin_de_promover_la_ciudadanía_cultural_activa
</t>
  </si>
  <si>
    <t>Apoyar_promover_y_acompañar_el_talento_deportivo_de_los_y_las_jóvenes_de_la_cuidad_a_través_de_programas_y_proyectos_para_su_formación_integral</t>
  </si>
  <si>
    <t>Promover_espacios_de_acción_y_participación_entre_comunidad_Estado_y_otros_actores_para_la_gestión_ambiental_del_Distrito_Capital</t>
  </si>
  <si>
    <t>Garantizar_la_implementación_de_programas_y_proyectos_especiales_para_las_y_los_jóvenes_que_se_encuentran_en_situación_de_privación_de_la_libertad_habitantes_de_la_calle_o_en_proceso_de_resocialización</t>
  </si>
  <si>
    <t>Promover_desde_el_sistema_educativo_una_formación_política_y_de_liderazgo_de_fácil_acceso_a_la_población_joven_teniendo_en_cuenta_componentes_investigativos_reflexivos_críticos_y_propositivos._Lo_anterior_con_el_fin_de_cualificar_esta_práctica_en_los_y_las_estudiantes_de_tal_forma_que_generen_procesos_de_organización_en_los_colegios_barrios_y_localidades_así_como_a_nivel_distrital</t>
  </si>
  <si>
    <t>Sensibilizar_y_educar_a_los_medios_de_comunicación_servidores_públicos_miembros_de_la_comunidad_educativa_autoridades_policiales_y_militares_y_en_general_a_todas_aquellas_instituciones_y/u_organizaciones_que_trabajan_con_y_para_los_y_las_jóvenes_en_temas_relacionados_con_el_cumplimiento_de_los_derechos_humanos_con_el_fin_de_garantizar_un_trato_no_excluyente_que_reconozca_las_necesidades_y_especificidades_de_la_población_juvenil_en_Bogotá</t>
  </si>
  <si>
    <t>Promover_alternativas_de_aprendizaje_y_formación_educativa_y_laboral_tanto_en_la_jornada_escolar_como_extraescolar_mediante_la_apropiación_de_diferentes_escenarios_y_programas_educativos</t>
  </si>
  <si>
    <t>Fomentar_alianzas_y_convenios_entre_el_sector_público_y_el_sector_privado_en_los_diferentes_ámbitos_territoriales_que_apunten_a_la_formación_de_una_cultura_para_el_trabajo_a_la_generación_de_empleo_a_la_investigación_en_el_ámbito_productivo_al_desarrollo_de_habilidades_para_los_y_las_jóvenes_con_cualidades_investigativas_y_al_apoyo_de_iniciativas_productivas_juveniles</t>
  </si>
  <si>
    <t>Promoción_de_la_salud_mental_y_prevención_tratamiento_y_rehabilitación_de_los_principales_eventos_que_alteran_la_salud_mental_de_los_y_las_jóvenes_como:_consumo_de_sustancias_psicoactivas_suicidio_violencia_intrafamiliar_violencia_abuso_y_explotación_sexual</t>
  </si>
  <si>
    <t>Establecer_planes_programas_y_proyectos_dirigidos_al_fortalecimiento_del_emprendimiento_turístico_juvenil_promoviendo_el_respeto_de_la_diversidad_el_medio_ambiente_la_cultura_y_la_protección_de_la_riqueza_de_la_cultural_y_patrimonial_de_la_ciudad</t>
  </si>
  <si>
    <t>Garantizar_que_las_instituciones_educativas_tengan_espacios_de_esparcimiento_donde_se_pueda_realizar_actividades_físicas_tanto_deportivas_como_lúdicas</t>
  </si>
  <si>
    <t>Contribuir_al_fortalecimiento_de_las_localidades_y_a_la_descentralización_y_gestión_de_la_participación_juvenil_encaminada_a_abordar_la_problemática_ambiental_y_el_hábitat_urbano</t>
  </si>
  <si>
    <t>Fortalecer_programas_orientados_al_monitoreo_del_comportamiento_de_la_violencia_y_de_la_participación_de_los_y_las_jóvenes_en_éstos</t>
  </si>
  <si>
    <t>Crear_condiciones_que_garanticen_la_participación_e_igualdad_en_el_acceso_de_las_mujeres_jóvenes_población_étnica_jóvenes_en_situación_de_desplazamiento_de_discapacidad_y_jóvenes_LGBT_a_espacios_de_poder_planificación_decisión_y_control</t>
  </si>
  <si>
    <t>Promover_la_investigación_con_especial_énfasis_en_el_seguimiento_y_monitoreo_de_violaciones_a_los_derechos_humanos_y_situaciones_de_exclusión_social_de_la_población_joven_que_se_encuentra_en_condición_de_vulnerabilidad_socioeconómica_política_y_cultural</t>
  </si>
  <si>
    <t>Promover_y_fortalecer_la_enseñanza_de_una_segunda_lengua_en_los_y_las_jóvenes_de_la_ciudad</t>
  </si>
  <si>
    <t>Garantizar_el_respeto_de_los_derechos_humanos_de_los_y_las_jóvenes_que_participan_en_movilizaciones_juveniles_encaminadas_demandar_condiciones_laborales_dignas_y_justas_sin_ser_juzgados_ni_señalados</t>
  </si>
  <si>
    <t>Fomentar_el_monitoreo_continuo_de_los_indicadores_sobre_los_principales_procesos_que_deterioran_la_salud_de_los_y_las_jóvenes_como:_nutrición_consumo_de_sustancias_psicoactivas_sexualidad_salud_mental_entre_otros_con_el_fin_de_proyectar_las_acciones_que_permitan_mejorar_estilos_de_vida_que_impacten_positivamente_estas_situaciones</t>
  </si>
  <si>
    <t>Establecer_planes_programas_y_proyectos_orientados_a_divulgar_entre_los_jóvenes_los_valores_del_patrimonio_para_garantizar_su_identificación_valoración_y_respeto_en_aras_de_generar_conciencia_y_orgullo_en_relación_a_nuestra_identidad_y_herencia_reflejada_en_las_expresiones_del_patrimonio_tangible_e_intangible</t>
  </si>
  <si>
    <t>Generar_un_proceso_masivo_de_capacitación_para_deportistas_líderes_gestores_deportivos_jueces_administradores_e_instructores_que_incluya_una_formación_básica_en_ética_y_valores_deportivos_a_fin_de_aportar_a_la_disminución_de_prácticas_violentas_en_torno_al_deporte</t>
  </si>
  <si>
    <t>Impulsar_el_establecimiento_de_planes_programas_y_proyectos_para_la_protección_del_ambiente_como_parte_del_patrimonio_natural_social_y_cultural_de_los_y_las_jóvenes</t>
  </si>
  <si>
    <t>Fomentar_y_propender_por_la_ampliación_de_espacios_de_voluntariado_juvenil_con_el_fin_de_fortalecer_una_ciudadanía_activa_en_función_de_la_construcción_del_proyecto_de_vida_individual_y_colectivo_de_los_y_las_jóvenes</t>
  </si>
  <si>
    <t>Promover_y_proteger_la_propiedad_intelectual_de_los_y_las_jóvenes_que_desarrollen_estudios_iniciativas_y_trabajos_de_investigación_y_estimular_los_incentivos_para_el_fortalecimiento_y_reconocimiento_de_las_habilidades_el_desempeño_académico_o_social_y_los_talentos_juveniles_en_las_instituciones_educativas</t>
  </si>
  <si>
    <t>Apoyar_las_iniciativas_de_los_y_las_jóvenes_rurales_y_urbanos_de_Bogotá_que_estén_orientadas_a_la_productividad_competitividad_generación_de_empleo_cadenas_productivas_desarrollos_de_tecnología_y_prestación_de_servicios_sociales_con_recursos_económicos_provenientes_de_instancias_gubernamentales_no_gubernamentales_y_del_sector_privado_sin_que_ello_implique_favorecer_la_deserción_escolar</t>
  </si>
  <si>
    <t>Acompañar_a_las_organizaciones_culturales_mediante_el_otorgamiento_de_apoyos_técnicos_financieros_y_conceptuales_para_fortalecer_sus_capacidades_para_el_emprendimiento_de_proyectos_culturales_y_sus_sostenibilidad_social_y_económica</t>
  </si>
  <si>
    <t>Promover_en_el_sector_rural_la_dotación_de_escenarios_e_infraestructura_adecuada_para_la_práctica_de_la_recreación_y_el_deporte_así_como_fomentar_la_creación_de_escuelas_de_formación_artístico-deportiva</t>
  </si>
  <si>
    <t>Estructurar_planes_integrales_de_manejo_de_residuos_sólidos_orgánicos_e_inorgánicos_en_los_que_las_y_los_jóvenes_puedan_participar_activamente_orientando_sus_acciones_a_la_corresponsabilidad_en_el_manejo_ambiental_de_la_ciudad</t>
  </si>
  <si>
    <t>Fomentar_la_investigación_periódica_en_torno_a_las_habilidades_potencialidades_necesidades_iniciativas_deberes_y_derechos_de_la_juventud_a_nivel_local_y_distrital_con_el_fin_de_construir_insumos_para_la_creación_y_mejoramiento_de_estrategias_de_participación_juvenil</t>
  </si>
  <si>
    <t>Orientar_a_las_instituciones_educativas_para_que_diseñen_estrategias_de_evaluación_y_renovación_participativa_de_sus_mecanismos_de_regulación_como_son_el_Proyecto_Educativo_Institucional_PEI_el_manual_de_convivencia_entre_otros_y_armonizarlos_con_los_lineamientos_de_la_Política_Publica_de_Juventud</t>
  </si>
  <si>
    <t>Impulsar_la_reglamentación_de_programas_planes_proyectos_acuerdos_normas_y_leyes_relacionadas_con_la_generación_de_ingresos_la_empleabilidad_y_el_derecho_al_trabajo_juvenil_con_la_participación_de_los_y_las_jóvenes</t>
  </si>
  <si>
    <t>Garantizar_el_uso_efectivo_de_los_programas_orientados_a_la_formación_deportiva_que_se_creen_desde_las_entidades_y_la_comunidad_adoptando_mecanismos_eficaces_de_información_y_divulgación_para_que_la_oferta_no_exceda_la_demanda</t>
  </si>
  <si>
    <t>Propugnar_por_la_acción_integral_de_las_entidades_en_las_zonas_rurales_del_Distrito_Capital_en_beneficio_de_la_población_joven</t>
  </si>
  <si>
    <t>Fortalecer_la_participación_democrática_de_los_estudiantes_en_las_instancias_del_gobierno_escolar_y_otros_espacios_de_organización_escolar_juvenil_apoyando_sus_iniciativas</t>
  </si>
  <si>
    <t>Crear_e_impulsar_leyes_acuerdos_normas_planes_proyectos_y_programas_que_prevengan_y_erradiquen_la_explotación_laboral_infantil_y_juvenil_fortaleciendo_las_diferentes_estructuras_y_mecanismos_comunitarios_e_institucionales_que_permitan_la_identificación_de_dichos_casos</t>
  </si>
  <si>
    <t>Garantizar_la_divulgación_promoción_y_continuidad_de_la_recreación_y_los_deportes_étnicos_y_culturales_tradicionales_conservando_la_diversidad_de_las_prácticas_recreodeprotivas_y_ampliando_la_oferta_de_uso_y_práctica_de_estos</t>
  </si>
  <si>
    <t>Propiciar_e_incidir_en_planes_programas_y_proyectos_urbanísticos_para_el_beneficio_de_los_y_las_jóvenes_en_situación_de_discapacidad</t>
  </si>
  <si>
    <t>Diseñar_estrategias_para_que_el_servicio_social_estudiantil_se_convierta_en_un_espacio_de_sensibilización_y_formación_social_y_comunitaria</t>
  </si>
  <si>
    <t>Promover_la_creación_de_escenarios_y_escuelas_orientados_a_cubrir_la_demanda_sobre_deportes_múltiples_como_lo_son_los_deportes_extremos</t>
  </si>
  <si>
    <t>Fomentar_el_establecimiento_y_consolidación_de_programas_de_vivienda_y_hábitat_para_los_y_las_jóvenes_especialmente_en_situación_de_discapacidad_desplazamiento_vulnerabilidad_económica_y_ambiental</t>
  </si>
  <si>
    <t>Fomentar_la_transformación_pedagógica_de_la_escuela_y_la_enseñanza_teniendo_en_cuenta_la_experiencia_y_la_práctica_cotidiana_con_el_fin_de_permitir_a_los_y_las_jóvenes_reconocer_y_relacionarse_con_su_entorno_generando_procesos_críticos_reflexivos_y_propositivos_y_apropiándose_de_herramientas_útiles_para_el_desarrollo_de_su_proyecto_de_vida_individual_y_colectivo</t>
  </si>
  <si>
    <t>Garantizar_el_desarrollo_humano_desde_la_integralidad_de_la_disciplina_deportiva_generando_alianzas_entre_las_entidades_de_la_Administración_Distrital</t>
  </si>
  <si>
    <t>Gestar_procesos_de_discusión_y_promover_acciones_concretas_acerca_de_las_políticas_y_las_disposiciones_legales_que_rigen_el_sistema_educativo_nacional_y_reevaluarlos_para_adaptarlos_a_las_necesidades_reales_de_las_y_los_jóvenes</t>
  </si>
  <si>
    <t>Promover_procesos_pedagógicos_que_permitan_rescatar_y_sensibilizar_sobre_la_historia_las_identidades_las_tradiciones_la_interculturalidad_las_Necesidades_Educativas_Especiales_la_diversidad_étnica_las_expresiones_juveniles_y_las_culturas_de_nuestros_pueblos</t>
  </si>
  <si>
    <t>Brindar_a_los_y_las_jóvenes_acceso_disfrute_uso_recreativo_y_generación_de_nuevos_conocimientos_de_las_tecnologías_de_la_comunicación_producción_información_investigación_y_del_desarrollo_científico_y_educar_sobre_el_adecuado_manejo_de_las_mismas_garantizando_que_los_contenidos_estén_a_la_vanguardia_mundial_en_materia_de_ciencia_y_tecnología</t>
  </si>
  <si>
    <t>Generar_estrategias_y_alianzas_con_la_empresa_privada_que_faciliten_el_ingreso_de_los_y_las_jóvenes_de_la_ciudad_a_la_sociedad_de_la_información_y_del_conocimiento_mediante_el_acercamiento_de_los_sistemas_de_información_y_telecomunicaciones_y_la_ampliación_en_el_acceso_tanto_a_la_educación_como_a_los_avances_tecnológicos</t>
  </si>
  <si>
    <t>Entidad que diligencia</t>
  </si>
  <si>
    <t>Profesional que diligencia</t>
  </si>
  <si>
    <t>Fecha de entrega</t>
  </si>
  <si>
    <t>Política Pública</t>
  </si>
  <si>
    <t>Acciones</t>
  </si>
  <si>
    <t>Fecha de finalización</t>
  </si>
  <si>
    <t>Fecha de inicio</t>
  </si>
  <si>
    <t>Sector Distrital
(Elegir sector al que reporta)</t>
  </si>
  <si>
    <t>Otro 
(Nivel Nacional, ONG, Sociedad Civil, por favor indicar el nombre)</t>
  </si>
  <si>
    <t>Contacto</t>
  </si>
  <si>
    <t>Teléfono</t>
  </si>
  <si>
    <t xml:space="preserve">Presupuesto programado </t>
  </si>
  <si>
    <t>Semestre 1</t>
  </si>
  <si>
    <t>Semestre 2</t>
  </si>
  <si>
    <t>Importancia relativa de la acción (%)</t>
  </si>
  <si>
    <t>Tiempo de ejecución de la acción</t>
  </si>
  <si>
    <t>Dimensiones</t>
  </si>
  <si>
    <t>_02_Pilar_Democracia_Urbana</t>
  </si>
  <si>
    <t>_03_Pilar_Construcción_de_Comunidad_y_Cultura_Ciudadana</t>
  </si>
  <si>
    <t>_02_Desarrollo_integral_desde_la_gestación_hasta_la_adolescencia</t>
  </si>
  <si>
    <t>_04_Familias_protegidas_y_adaptadas_al_cambio_climático</t>
  </si>
  <si>
    <t>_05_Desarrollo_integral_para_la_felicidad_y_el_ejercicio_de_la_ciudadanía</t>
  </si>
  <si>
    <t>_06_Calidad_educativa_para_todos</t>
  </si>
  <si>
    <t>_07_Inclusión_educativa_para_la_equidad</t>
  </si>
  <si>
    <t>_08_Acceso_con_calidad_a_la_educación_superior</t>
  </si>
  <si>
    <t>_09_Atención_integral_y_eficiente_en_salud</t>
  </si>
  <si>
    <t>_11_Mejores_oportunidades_para_el_desarrollo_a_través_de_la_cultura_la_recreación_y_el_deporte</t>
  </si>
  <si>
    <t>_16_Integración_social_para_una_ciudad_de_oportunidades</t>
  </si>
  <si>
    <t>_17_Espacio_público_derecho_de_todos</t>
  </si>
  <si>
    <t>_19_Seguridad_y_convivencia_para_todos</t>
  </si>
  <si>
    <t>_21_Justicia_para_todos_consolidación_del_sistema_distrital_de_justicia</t>
  </si>
  <si>
    <t>_22_Bogotá_vive_los_derechos_humanos</t>
  </si>
  <si>
    <t xml:space="preserve">_25_Cambio_cultural_y_construcción_del_tejido_social_para_la_vida </t>
  </si>
  <si>
    <t>Política_Pública_de_Juventud</t>
  </si>
  <si>
    <t>_102_Desarrollo_integral_desde_la_gestación_hasta_la_adolescencia</t>
  </si>
  <si>
    <t>_111_Calles_Alternativas</t>
  </si>
  <si>
    <t>_117_Acceso_y_permanencia_con_enfoque_local</t>
  </si>
  <si>
    <t>_148_Seguridad_y_convivencia_para_Bogotá</t>
  </si>
  <si>
    <t>_151_Acceso_a_la_Justicia</t>
  </si>
  <si>
    <t>_112_Distrito_joven</t>
  </si>
  <si>
    <t>_157_Intervención_integral_en_territorios_y_poblaciones_priorizadas_a_través_de_cultura,_recreación_y_deporte</t>
  </si>
  <si>
    <t>Formulación PA</t>
  </si>
  <si>
    <t xml:space="preserve">Código del Proyecto 
</t>
  </si>
  <si>
    <t>Meta del Proyecto</t>
  </si>
  <si>
    <t xml:space="preserve">Presupuesto ejecutado
</t>
  </si>
  <si>
    <t xml:space="preserve">Avances frente a la meta del Proyecto 
</t>
  </si>
  <si>
    <t>Porcentaje del presupuesto programado para las acciones
(0 a 100)</t>
  </si>
  <si>
    <t>Pilar o Eje 
Plan de Desarrollo Distrital</t>
  </si>
  <si>
    <t xml:space="preserve">Programa
Plan de Desarrollo Distrital </t>
  </si>
  <si>
    <t>Proyectos Estratégicos 
Plan de Desarrollo Distrital</t>
  </si>
  <si>
    <t>Estructura de la Política</t>
  </si>
  <si>
    <t>Acciones Priorizadas</t>
  </si>
  <si>
    <t>Nombre Indicador</t>
  </si>
  <si>
    <t>Fórmula de cálculo</t>
  </si>
  <si>
    <t>Meta año 2017</t>
  </si>
  <si>
    <t>Meta año 2018</t>
  </si>
  <si>
    <t>Meta año 2019</t>
  </si>
  <si>
    <t>Meta año 2020</t>
  </si>
  <si>
    <t>Resultado indicador año 2017</t>
  </si>
  <si>
    <t>Resultado indicador año 2018</t>
  </si>
  <si>
    <t>Resultado indicador año 2019</t>
  </si>
  <si>
    <t>Indicador por cada acción de política</t>
  </si>
  <si>
    <t>Seguimiento Indicador</t>
  </si>
  <si>
    <t>% de Avance Indicador año 2017</t>
  </si>
  <si>
    <t>% de Avance Indicador año 2018</t>
  </si>
  <si>
    <t>% de Avance Indicador año 2019</t>
  </si>
  <si>
    <t>Periodo</t>
  </si>
  <si>
    <t xml:space="preserve">POLÍTICA PÚBLICA </t>
  </si>
  <si>
    <t>Pilar Eje/Programa</t>
  </si>
  <si>
    <t>Programa/Proyecto</t>
  </si>
  <si>
    <t>Proyecto/Metas</t>
  </si>
  <si>
    <t>MetaR/Indicador</t>
  </si>
  <si>
    <t>zº</t>
  </si>
  <si>
    <t>Política_Pública</t>
  </si>
  <si>
    <t xml:space="preserve">_Pilar_Eje 
</t>
  </si>
  <si>
    <t>_01_Pilar_Igualdad_de_Calidad_de_Vida</t>
  </si>
  <si>
    <t>_103_Educación_inicial_de_calidad_en_el_marco_de_la_ruta_de_atención_integral_a_la_primera_infancia</t>
  </si>
  <si>
    <t>_107_Por_una_ciudad_incluyente_y_sin_barreras</t>
  </si>
  <si>
    <t>_110_Reducción_de_condiciones_de_amenaza_y_vulnerabilidad_de_los_ciudadanos</t>
  </si>
  <si>
    <t>_113_Bogotá_reconoce_a_sus_maestros_maestras_y_directivos_docentes</t>
  </si>
  <si>
    <t>_115_Fortalecimiento_institucional_desde_la_gestión_pedagógica</t>
  </si>
  <si>
    <t>_116_Uso_del_tiempo_escolar_y_jornada_única</t>
  </si>
  <si>
    <t xml:space="preserve"> _117_Acceso_y_permanencia_con_enfoque_local</t>
  </si>
  <si>
    <t>_119_Acceso_con_calidad_a_la_educación_superior</t>
  </si>
  <si>
    <t>_120_Atención_Integral_en_Salud_AIS</t>
  </si>
  <si>
    <t>_124_Formación_para_la_transformación_del_ser</t>
  </si>
  <si>
    <t>_125_Plan_Distrital_de_lectura_y_escritura</t>
  </si>
  <si>
    <t>_127_Programa_de_estímulos</t>
  </si>
  <si>
    <t>_137_Espacios_de_integración_social</t>
  </si>
  <si>
    <t>_140_Recuperación_del_patrimonio_material_de_la_ciudad</t>
  </si>
  <si>
    <t>_152_Promoción_protección_y_garantía_de_derechos_humanos</t>
  </si>
  <si>
    <t>_155_Comunicación_pública_mejor_para_todos</t>
  </si>
  <si>
    <t>_156_Cultura_ciudadana_para_la_convivencia</t>
  </si>
  <si>
    <t>_157_Intervención_integral_en_territorios_y_poblaciones_priorizadas_a_través_de_cultura_recreación_y_deporte</t>
  </si>
  <si>
    <t>_158_Valoración_y_apropiación_social_del_patrimonio_cultural</t>
  </si>
  <si>
    <t>_164_Consolidación_del_ecosistema_de_emprendimiento_y_mejoramiento_de_la_productividad_de_las_mipymes</t>
  </si>
  <si>
    <t>_168_Potenciar_el_trabajo_decente_en_la_ciudad</t>
  </si>
  <si>
    <t>_169_Mejoramiento_de_la_eficiencia_del_Sistema_de_Abastecimiento_y_Seguridad_Alimentaria</t>
  </si>
  <si>
    <t>_182_Generación_de_alternativas_de_desarrollo_sostenible_para_la_ruralidad_bogotana</t>
  </si>
  <si>
    <t>_189_Modernización_administrativa</t>
  </si>
  <si>
    <t>_193_Sistemas_de_información_para_una_política_pública_eficiente</t>
  </si>
  <si>
    <t>Sector</t>
  </si>
  <si>
    <t>_Sector_Gestión_Pública</t>
  </si>
  <si>
    <t>_Sector_Gobierno</t>
  </si>
  <si>
    <t>_Sector_Hacienda</t>
  </si>
  <si>
    <t>_Sector_Planeación</t>
  </si>
  <si>
    <t>_Sector_Desarrollo_Económico_Industria_y_Turismo</t>
  </si>
  <si>
    <t>_Sector_Educación</t>
  </si>
  <si>
    <t>_Sector_Salud</t>
  </si>
  <si>
    <t>_Sector_Integración_Social</t>
  </si>
  <si>
    <t>_Sector_Cultura_Recreación_y_Deporte</t>
  </si>
  <si>
    <t>_Sector_Ambiente</t>
  </si>
  <si>
    <t>_Sector_Movilidad</t>
  </si>
  <si>
    <t>_Sector_Hábitat</t>
  </si>
  <si>
    <t>_Sector_Mujer</t>
  </si>
  <si>
    <t>_Sector_Seguridad_Convivencia_y_Justicia</t>
  </si>
  <si>
    <t>_Sector_Gestión_Jurídica</t>
  </si>
  <si>
    <t>MR_Alcanzar_159.054_cupos_para_la_atención_integral_de_niños_y_niñas_de_primera_infancia_con_estándares_de_calidad_superiores_al_80PorCiento_en_el_ámbito_institucional.</t>
  </si>
  <si>
    <t>MR_Incrementar_a_2.000_personas_con_discapacidad_con_procesos_de_inclusión_efectivos_en_el_Distrito.</t>
  </si>
  <si>
    <t>MP_Garantizar_que_el_100PorCiento_de_los_hogares_comunitarios_FAMIS_y_sustitutos_del_ICBF_notificados_a_las_empresas_prestadoras_reciban_las_tarifas_diferenciales_de_servicios_públicos_Art_214_ Ley_1753_de_2015_Acuerdo_325_de_2008.</t>
  </si>
  <si>
    <t>MP_11.492_docentes_y_directivos_docentes_participando_en_los_diferentes_programas_de_formación_desarrollados_en_el_marco_de_la_Red_de_Innovación_del_Maestro</t>
  </si>
  <si>
    <t>MR_Disminuir_el_porcentaje_de_estudiantes_de_IED_en_nivel_insuficiente_en_la_prueba_Saber_de_lenguaje_en_grado_3_llegando_a_9PorCiento.</t>
  </si>
  <si>
    <t>MR_30PorCiento_de_matrícula_oficial_en_jornada_única.</t>
  </si>
  <si>
    <t>MP_4.449_estudiantes_en_extra_edad_que_se_atienden_en_el_sistema_educativo_mediante_modelos_flexibles_y_estrategias_semiescolarizadas</t>
  </si>
  <si>
    <t>MR_Promover__35.000_cupos_para_el_acceso_a_la_educación_superior</t>
  </si>
  <si>
    <t>MR_Reducir_para_2020_la_tasa_de_mortalidad_asociada_a_condiciones_crónicas_a_15_por_cada__100.000_menores_de_70_años.</t>
  </si>
  <si>
    <t>MR_Aumentar_a_15PorCiento_el_porcentaje_de_la_población_que_realiza_prácticas_culturales</t>
  </si>
  <si>
    <t>MR_Aumentar_a_3.2_el_promedio_de_libros_leídos_al_año_por_persona</t>
  </si>
  <si>
    <t>MR_Aumentar_a_36PorCiento_el_porcentaje_de_la_población_que_practica_algún_deporte</t>
  </si>
  <si>
    <t>MR_Ampliar_la_capacidad_instalada_de_atención_a_personas_mayores_Centro_Día_y_para_personas_con_discapacidad_Centro_Crecer_para_niños_menores_de_18_años_de_edad</t>
  </si>
  <si>
    <t>MR_Aumentar_a_19,95PorCiento_el_porcentaje_de_personas_que_asiste_a_eventos_deportivos</t>
  </si>
  <si>
    <t>MP_15.000_personas_certificadas_en_Derechos_Humanos_que_incluyen_tanto_servidores_públicos_como_ciudadanía_en_escenarios_formales</t>
  </si>
  <si>
    <t>MR_Aumentar_a_7.28PorCiento_el_porcentaje_de_personas_que_respeta_la_diferencia</t>
  </si>
  <si>
    <t>MR_Aumentar_a_48.5PorCiento_el_porcentaje_de_personas_que_perciben_el_espacio_público_como_lugar_de_expresión_cultural_y_artística_y_para_la_práctica_deportiva</t>
  </si>
  <si>
    <t>MR_Disminuir_a_48.8PorCiento_el_porcentaje_de_personas_que_no_asistieron_a_presentaciones_y_espectáculos_culturales_de_la_ciudad</t>
  </si>
  <si>
    <t>MR_Aumentar_a_14.2PorCiento_el_porcentaje_de_personas_muy_satisfechas_con_la_oferta_deportiva_y_recreativa_de_su_barrio</t>
  </si>
  <si>
    <t>MP_Atender_320_emprendimientos_de_oportunidad</t>
  </si>
  <si>
    <t>MP_Vincular_4.250_personas_laboralmente</t>
  </si>
  <si>
    <t>MP__Capacitar_5.000_tenderos_y/o_actores_del_sistema_de_abastecimiento_presencial_y/o_virtualmente</t>
  </si>
  <si>
    <t>MR_Alcanzar_un_aumento_del_20PorCiento_en_al_menos_uno_de_los_componentes_del_índice_de_sostenibilidad_de_las_unidades__productivas_intervenidas</t>
  </si>
  <si>
    <t>MR_Incrementar_en_por_lo_menos_el_10PorCiento_de_las_personas_con_discapacidad_vinculadas_laboralmente_como_servidores_públicos._A_partir_del_resultado_de_la_línea_de_base.</t>
  </si>
  <si>
    <t>MP_Realizar_100PorCiento_de_la_caracterización_de_las_personas_en_condición_de_discapacidad_sus_familias_cuidadores_y_cuidadoras_que_habitan_en_Bogotá</t>
  </si>
  <si>
    <t>Secretaría General</t>
  </si>
  <si>
    <t>Secretaría de Gobierno</t>
  </si>
  <si>
    <t>Secretarìa Hacienda</t>
  </si>
  <si>
    <t>Secretaría Planeación</t>
  </si>
  <si>
    <t>Secretarìa Desarrollo Económico</t>
  </si>
  <si>
    <t>Secretaría de Educación</t>
  </si>
  <si>
    <t>Secretaría de Salud</t>
  </si>
  <si>
    <t>Secretaría Integración Social</t>
  </si>
  <si>
    <t>Secretaría de Cultura, Recreación y Deporte</t>
  </si>
  <si>
    <t>Secretaría de Ambiente</t>
  </si>
  <si>
    <t>Secretaría de Movilidad</t>
  </si>
  <si>
    <t>Secretaría del Hábitat</t>
  </si>
  <si>
    <t>Secretaría de la Mujer</t>
  </si>
  <si>
    <t>Secretaría de Seguridad, Convivencia y Justicia</t>
  </si>
  <si>
    <t>Secretaría Jurídica Distrital</t>
  </si>
  <si>
    <t>MR_Alcanzar_232.687_cupos_para_la_atención_integral_de_niños_y_niñas_de_primera_infancia_en_el_marco_de_la_RI</t>
  </si>
  <si>
    <t>MR_Porcentaje_de_personas_con_discapacidad_vinculadas_laboralmente_como_servidores_públicos</t>
  </si>
  <si>
    <t>IP_Porcentaje de hogares comunitarios, FAMIS y sustitutos del ICBF notificados, que reciben las tarifas diferenciales de servicios públicos, contenidas en el artículo 214 de la Ley 1753 de 2015 y el acuerdo 325 de 20</t>
  </si>
  <si>
    <t>IP_Número de docentes y directivos docentes con programas de formación desarrollados en el marco de la Red de Innovación del Maestro</t>
  </si>
  <si>
    <t>MR_Disminuir_el_porcentaje_de_estudiantes_de_IED_en_nivel_insuficiente_en_la_prueba_Saber_de_lenguaje_en_grado_5_llegando_a_9.5PorCiento.</t>
  </si>
  <si>
    <t>MR_35PorCiento_de_matrícula_oficial_en_actividades_de_uso_del_tiempo_escolar</t>
  </si>
  <si>
    <t>MP_20_localidades_acompañadas_en_la_implementación_y_seguimiento_de_planes_de_cobertura_educativa_acceso_y_permanencia_escolar_</t>
  </si>
  <si>
    <t>IR_Número_de_cupos_en_educación_superior_promovidos</t>
  </si>
  <si>
    <t>MR_Disminuir_hasta_en_12PorCiento_la_insatisfacción_con_el_acceso_a_la_atención_en_salud_de_los_afiliados_a_Capital_Salud_a_2020.</t>
  </si>
  <si>
    <t>MR_Aumentar_a_12PorCiento_el_porcentaje_de_personas_que_han_asistido_durante_los_últimos_12_meses_a_presentaciones_de_la_OFB</t>
  </si>
  <si>
    <t>IR_Promedio_de_libros_leídos_al_año_por_persona</t>
  </si>
  <si>
    <t>IR_Porcentaje_de_población_que_practica_algún_deporte</t>
  </si>
  <si>
    <t>MR_Adecuar_a_condiciones_de_ajuste_razonable_el_100%_de_los_centros_de_atención_a_personas_con_discapacidad</t>
  </si>
  <si>
    <t>MR_Aumentar_a_39PorCiento_el_porcentaje_de_personas_que_visita_parques_recreativos,_de_diversión_o_centros_interactivos_de_la_ciudad</t>
  </si>
  <si>
    <t>MP_30.000_personas_certificadas_promocionadas_y_sensibilizadas_en_derechos_humanos_para_la_paz_y_la_reconciliación</t>
  </si>
  <si>
    <t>IR_Porcentaje_de_personas_que_respetan_la_diferencia</t>
  </si>
  <si>
    <t>IR_Porcentaje_de_personas_que_perciben_el_espacio_público_como_lugar_de_expresión_cultural_y_artística_y_para_la_práctica_deportiva</t>
  </si>
  <si>
    <t>MR_Aumentar_a_18.82PorCiento_el_porcentaje_de_personas_que_asiste_a_la_ciclovía_de_la_ciudad</t>
  </si>
  <si>
    <t>IR_Porcentaje_de_personas_que_están_muy_satisfechas_con_la_oferta_deportiva_y_recreativa_de_su_barrio</t>
  </si>
  <si>
    <t>MP_Fortalecer_535_unidades_productivas_en_capacidades_empresariales_y/o_formalizarlas</t>
  </si>
  <si>
    <t>MP_Formar_8.500_personas_en_competencias_transversales_y/o_laborales</t>
  </si>
  <si>
    <t>IP_Número de tenderos y/o comerciantes capacitados presencial y/o virtualmente</t>
  </si>
  <si>
    <t>IR_Porcentaje_de_crecimiento_de_al_menos_uno_de_los_componentes_del_índice_de_sostenibilidad_de_las_Unidades_Productivas_Intervenidas</t>
  </si>
  <si>
    <t>IR_Porcentaje_de_personas_con_discapacidad_vinculadas_laboralmente_como_servidores_públicos</t>
  </si>
  <si>
    <t>IP_Porcentaje de avance de la caracterización de las personas en condición de discapacidad, sus familias cuidadores y cuidadoras que habitan en Bogotá</t>
  </si>
  <si>
    <t>Departamento Administrativo del Servicio Civil (DASC)</t>
  </si>
  <si>
    <t>Departamento Administrativo de la Defensoría del Espacio Público</t>
  </si>
  <si>
    <t>Fondo de Prestaciones Económicas,
Cesantías y Pensiones - FONCEP</t>
  </si>
  <si>
    <t>Instituto para la Economía Social-IPES</t>
  </si>
  <si>
    <t>Instituto Distrital para la Investigación Educativa y el Desarrollo Pedagógico - IDEP</t>
  </si>
  <si>
    <t>Fondo Financiero Distrital de Salud - FFDS</t>
  </si>
  <si>
    <t>Instituto Distrital para la Protección de la Niñez y la Juventud-IDIPRON</t>
  </si>
  <si>
    <t>Inst. Dist. de Recreación y Deporte - IDRD</t>
  </si>
  <si>
    <t>Jardín Botánico “José Celestino Mutis” -JBB</t>
  </si>
  <si>
    <t>UAE de Rehabilitación y Mantenimiento Vial - UAERMV</t>
  </si>
  <si>
    <t>UAE de Servicios Públicos-UAESP</t>
  </si>
  <si>
    <t>Unidad Administrativa Especial Cuerpo Oficial de Bomberos</t>
  </si>
  <si>
    <t>Global</t>
  </si>
  <si>
    <t>IR_Número_de_cupos_para_la_atención_integral_de_niños_y_niñas_de_primera_infancia_con_estandares_de_calidad_superiores_al_80%_en_el_ámbito_institucion</t>
  </si>
  <si>
    <t>IR_Número_de_personas_con_discapacidad_en_procesos_de_inclusión_efectivo_en_el_Distrito</t>
  </si>
  <si>
    <t>MR_Disminuir_el_porcentaje_de_estudiantes_de_IED_en_nivel_insuficiente_en_la_prueba_Saber_de_lenguaje_en_grado_9_llegando_a_9.6PorCiento.</t>
  </si>
  <si>
    <t>IR_Porcentaje_de_matrícula_oficial_en_jornada_única</t>
  </si>
  <si>
    <t>MP_100PorCiento_de_implementación_de_la_Ruta_del_Acceso_y_la_Permanencia_Escolar_no</t>
  </si>
  <si>
    <t>MP_Promover_35.000_cupos_para_el_acceso_a_la_educación_superior</t>
  </si>
  <si>
    <t>IR_Tasa_de_mortalidad_de_condiciones_crónicas_por_100.000__en_menores_de_70_años.</t>
  </si>
  <si>
    <t>IR_Porcentaje_de_población_que_realiza_prácticas_culturales</t>
  </si>
  <si>
    <t>IR_Número_de_Centros_Día_para_personas_mayores__y_Centros_Crecer.</t>
  </si>
  <si>
    <t>MR_Aumentar_a_49,7PorCiento_el_porcentaje_de_personas_que_usa_los_equipamientos_culturales_de_su_localidad</t>
  </si>
  <si>
    <t>MP_15000_personas_certificadas_en_Derechos_Humanos_que_incluyen_tanto_servidores_públicos_como_ciudadanía_en_escenarios_informales</t>
  </si>
  <si>
    <t>MR_Aumentar_a_13PorCiento_el_porcentaje_de_personas_que_están_muy_satisfechas_con_la_oferta_cultural_de_su_barrio</t>
  </si>
  <si>
    <t>IP_Número de emprendimientos de oportunidad atendidos</t>
  </si>
  <si>
    <t>MP_Remitir_desde_la_Agencia_a_empleadores_al_menos_10.000_personas_que_cumplan_con_los_perfiles_ocupacionales</t>
  </si>
  <si>
    <t>MP_Implementar_en_80_unidades_agrícolas_familiares_procesos_de_reconversión_productiva</t>
  </si>
  <si>
    <t>MP_Realizar_una_línea_de_base_de_las_personas_con_discapacidad_vinculadas_laboralmente_como_servidores_públicos_a_las_entidades_del_DistritoMP_Realizar_una_línea_de_base_de_las_personas_con_discapacidad_vinculadas_laboralmente_como_servidores_públicos_a_las_entidades_del_Distrito</t>
  </si>
  <si>
    <t>Alta Consejería Distrital de TIC</t>
  </si>
  <si>
    <t>Instituto Distrital de la Participación y Acción Comunal - IDPAC</t>
  </si>
  <si>
    <t>UAE de Catastro Distrital-UAECD</t>
  </si>
  <si>
    <t>Instituto Distrital de Turismo-IDT</t>
  </si>
  <si>
    <t>Universidad Distrital Francisco José de Caldas</t>
  </si>
  <si>
    <t>Hospitales</t>
  </si>
  <si>
    <t>Orquesta Filarmónica de Bogotá</t>
  </si>
  <si>
    <t>Instituto Distrital de Gestión de Riesgos y Cambio Climático - IDIGER (FONDIGER)</t>
  </si>
  <si>
    <t>Instituto de Desarrollo Urbano-IDU</t>
  </si>
  <si>
    <t>Caja de Vivienda Popular-CVP</t>
  </si>
  <si>
    <t>IR_Porcentaje_de_personas_con_discapacidad_en_procesos_de_inclusión_efectivo_en_el_Distrito</t>
  </si>
  <si>
    <t>MR_Disminuir_el_porcentaje_de_estudiantes_de_IED_en_nivel_insuficiente_en_la_prueba_Saber_de_matemáticas_en_grado_3_llegando_a_9.3PorCiento.</t>
  </si>
  <si>
    <t>IR_Porcentaje_de_matrícula_oficial_en_actividades_de_uso_del_tiempo_escolar</t>
  </si>
  <si>
    <t>MP_13.000_nuevos_adultos_atendidos_a_través_de_estrategias_de_alfabetización</t>
  </si>
  <si>
    <t>MP_1000_estudiantes_participantes_del_piloto_de_educación_virtual_y_blended_learning_en_el_marco_del_programa_acceso_con_calidad_a_la_educación_superior</t>
  </si>
  <si>
    <t>IR_Porcentaje_de_satisfacción_en_el_acceso_a_la_atención_en_el_marco_del_nuevo_modelo_de_atención_en_salud.</t>
  </si>
  <si>
    <t>IR_Porcentaje_de_personas_que_han_asistido_durante_los_últimos_12_meses_a_presentaciones_de_la_OFB</t>
  </si>
  <si>
    <t>IR_Número_de_centros_crecer_para_atención_a_niños_menores_de_18_años_con_discapacidad</t>
  </si>
  <si>
    <t>MR_Disminuir_a_14.83PorCiento_el_porcentaje_de_personas_que_considera_que_los_parques_han_empeorado</t>
  </si>
  <si>
    <t>MP_Atender_150_personas_de_la_población_LGBTI_a_través_del_programa_de_protección_integral_en_la_casa_refugio</t>
  </si>
  <si>
    <t>IR_Porcentaje_de_personas_que_no_asistieron_a_presentaciones_y_espectáculos_culturales_de_la_ciudad</t>
  </si>
  <si>
    <t>IP_Número de unidades productivas fortalecidas en capacidades empresariales y/o formalizadas</t>
  </si>
  <si>
    <t>IP_Número de personas vinculadas laboralmente</t>
  </si>
  <si>
    <t>IP_Número de unidades productivas con procesos de reconversión productiva implementados</t>
  </si>
  <si>
    <t>MP_Implementar_el_100PorCiento_de_la_política_pública_de_empleo</t>
  </si>
  <si>
    <t xml:space="preserve">Alta Consejería Distrital para DD de las Víctimas, la Paz y la Reconciliación </t>
  </si>
  <si>
    <t>1.Alc.Local Usaquén</t>
  </si>
  <si>
    <t>Lotería de Bogotá</t>
  </si>
  <si>
    <t>Corporación para el Desarrollo y la Productividad Bogotá Región (Invest in Bogotá)</t>
  </si>
  <si>
    <t>Capital Salud EPS-S SAS</t>
  </si>
  <si>
    <t>Inst. Dist. De Patrimonio Cultural-IDPC</t>
  </si>
  <si>
    <t>Empresa de Transporte del Tercer Milenio-Transmilenio S.A</t>
  </si>
  <si>
    <t>Empresa de Renovación Urbana - ERU</t>
  </si>
  <si>
    <t>MP_83.000_cupos_para_la_atención_integral_de_niños_y_niñas_de_4_y_5_años</t>
  </si>
  <si>
    <t>MP_Atender_3.289_personas_con_discapacidad_en_centros_crecer_centros_de_protección_centro_renacer_y_centros_integrarte</t>
  </si>
  <si>
    <t>MR_Disminuir_el_porcentaje_de_estudiantes_de_IED_en_nivel_insuficiente_en_la_prueba_Saber_de_matemáticas_en_grado_5_llegando_a_22.9PorCiento.</t>
  </si>
  <si>
    <t>MP_30PorCiento_de_matrícula_oficial_en_jornada_única.</t>
  </si>
  <si>
    <t>MP_12.000_niños_niñas_adolescentes_y_adultos_desescolarizados_que_se_logran_matricular_en_el_sistema_educativo_a_través_de_estrategias_de_búsqueda_activa</t>
  </si>
  <si>
    <t>IP_Número de cupos en educación superior promovidos</t>
  </si>
  <si>
    <t>MP_Realizar_81.000_atenciones_a_niños_y_niñas_en_el_programa_de_Atención_Integral_a_la_Primera_Infancia</t>
  </si>
  <si>
    <t>MP_Un_Centro_Crecer_personas_con_discapacidad_menores_de_18_años_entre_2016_y_2019_que_cumplan_con_requerimientos_de_diseño_universal</t>
  </si>
  <si>
    <t>MR_Disminuir_a_11.21PorCiento_el_porcentaje_de_personas_que_considera_que_las_canchas_y_escenarios_deportivos_han_empeorado</t>
  </si>
  <si>
    <t>IP_Número de personas certificadas por el programa de educación en derechos humanos para la paz y la reconciliación en escenarios formales</t>
  </si>
  <si>
    <t>IR_Porcentaje_de_personas_que_asiste_a_ciclovía_de_la_ciudad</t>
  </si>
  <si>
    <t>IP_Número de personas formadas en competencias transversales y/o laborales</t>
  </si>
  <si>
    <t>IP_Línea base realizada, de las personas con discapacidad vinculadas laboralmente como servidores públicos a las entidades del Distrito</t>
  </si>
  <si>
    <t>2.Alc.Local Chapinero</t>
  </si>
  <si>
    <t>Fundación Gilberto Alzate Avendaño</t>
  </si>
  <si>
    <t>Terminal de Transportes S.A</t>
  </si>
  <si>
    <t>Metrovivienda</t>
  </si>
  <si>
    <t>IP_Número de cupos para la atención integral de niños y niñas de 4 y 5 años</t>
  </si>
  <si>
    <t>MP_Vincular_a_1500_servidores_públicos_en_procesos_de_competencias_para_la_atención_inclusiva_a_personas_con_discapacidad</t>
  </si>
  <si>
    <t>MR_Disminuir_el_porcentaje_de_estudiantes_de_IED_en_nivel_insuficiente_en_la_prueba_Saber_de_matemáticas_en_grado_9_llegando_a_15.9%</t>
  </si>
  <si>
    <t>MP_35PorCiento_de_matrícula_oficial_en_actividades_de_uso_del_tiempo_escolar</t>
  </si>
  <si>
    <t>MP_100PorCiento_de_estudiantes_de_IED_beneficiados_con_alimentación_escolar</t>
  </si>
  <si>
    <t>IP_Número de estudiantes participantes del piloto de educación virtual y blended learning en el marco del programa acceso con calidad a la educación superior</t>
  </si>
  <si>
    <t>IP_Número atenciones a niños y niñas atendidos en el programa de atención integral a la primera infancia</t>
  </si>
  <si>
    <t>IP_Número de centros crecer construidos que cumplan con requerimientos de diseño universal</t>
  </si>
  <si>
    <t>IR_Porcentaje_de_personas_que_asiste_a_eventos_deportivos</t>
  </si>
  <si>
    <t>IP_Número de personas certificadas, promocionadas y sensibilizadas en derechos humanos para la paz y la reconciliación a través de medios presenciales o virtuales</t>
  </si>
  <si>
    <t>IR_Porcentaje_de_personas_que_están_muy_satisfechas_con_la_oferta_cultural_de_su_barrio</t>
  </si>
  <si>
    <t>IP_Número de personas remitidas a empleos de calidad que cumplan con los perfiles ocupacionales</t>
  </si>
  <si>
    <t>IP_Porcentaje de implementación de la política pública de empleo</t>
  </si>
  <si>
    <t>3.Alc.Local Santa Fe</t>
  </si>
  <si>
    <t>Instituto Distrital de las Artes-IDARTES</t>
  </si>
  <si>
    <t>Empresa de Acueducto Alcantarillado y Aseo de Bogotá -EAB- ESP (Aguas de Bogotá)</t>
  </si>
  <si>
    <t>MP_Construir_la_línea_base_de_percepción_de_barreras_actitudinales_y_sistema_de_seguimiento</t>
  </si>
  <si>
    <t>IR_Porcentaje_de_estudiantes_de_IED_en_nivel_insuficiente_en_la_prueba_Saber_de_lenguaje_en_grado_3</t>
  </si>
  <si>
    <t>IP_Porcentaje de matrícula oficial en jornada única</t>
  </si>
  <si>
    <t>IP_Número de estudiantes en extra-edad en el sistema educativo atendidos</t>
  </si>
  <si>
    <t>IR_Porcentaje_de_personas_que_visita_parques_recreativos,_de_diversión_o_centros_interactivos_de_la_ciudad</t>
  </si>
  <si>
    <t>IP_Número de personas certificadas en D.H. que incluyen tanto servidores públicos como ciudadanía en escenarios informales</t>
  </si>
  <si>
    <t>4.Alc.Local San Cristóbal</t>
  </si>
  <si>
    <t>Canal Capital</t>
  </si>
  <si>
    <t>Empresa de Energía de Bogotá S.A.-EEB-ESP</t>
  </si>
  <si>
    <t>IP_Número de personas con discapacidad atendidas en centros crecer centros de protección centro renacer y centros integrarte</t>
  </si>
  <si>
    <t>IR_Porcentaje_de_estudiantes_de_IED_en_nivel_insuficiente_en_la_prueba_Saber_de_lenguaje_en_grado_5</t>
  </si>
  <si>
    <t>IP_Porcentaje de matrícula oficial en actividades de uso del tiempo escolar</t>
  </si>
  <si>
    <t>IP_Número de localidades con planes de cobertura educativa implementados y con seguimiento</t>
  </si>
  <si>
    <t>IR_Porcentaje_de_personas_que_usa_los_equipamientos_culturales_de_su_localidad</t>
  </si>
  <si>
    <t>IP_Número de personas atendidas por el programa de protección integral de casa Refugio</t>
  </si>
  <si>
    <t>5.Alc.Local Usme</t>
  </si>
  <si>
    <t>Empresa de Telecomunicaciones de Bogotá S.A.-ETB - ESP</t>
  </si>
  <si>
    <t>IP_Número de servidores públicos en procesos de competencias para la atención inclusiva a personas con discapacidad</t>
  </si>
  <si>
    <t>IR_Porcentaje_de_estudiantes_de_IED_en_nivel_insuficiente_en_la_prueba_Saber_de_lenguaje_en_grado_9</t>
  </si>
  <si>
    <t>IP_Porcentaje de implementación de la Ruta del Acceso y la Permanencia Escolar</t>
  </si>
  <si>
    <t>IR_Porcentaje_de_personas_que_considera_que_los_parques_han_empeorado</t>
  </si>
  <si>
    <t>6. Alc.Local Tunjuelito</t>
  </si>
  <si>
    <t>IP_Línea base de percepción de barreras actitudinales y un sistema de seguimiento</t>
  </si>
  <si>
    <t>IR_Porcentaje_de_estudiantes_de_IED_en_nivel_insuficiente_en_la_prueba_Saber_de_matemáticas_en_grado_3</t>
  </si>
  <si>
    <t>IP_Número de nuevos adultos atendidos a través de estrategias de alfabetización</t>
  </si>
  <si>
    <t>IR_Porcentaje_de_personas_que_considera_que_las_canchas_y_escenarios_deportivos_han_empeorado</t>
  </si>
  <si>
    <t>7.Alc.Local Bosa</t>
  </si>
  <si>
    <t>IR_Porcentaje_de_estudiantes_de_IED_en_nivel_insuficiente_en_la_prueba_Saber_de_matemáticas_en_grado_5</t>
  </si>
  <si>
    <t>IP_Número de niños, niñas, adolescentes y adultos desescolarizados que se logran matricular en el sistema educativo, a través de estrategias de búsqueda activa</t>
  </si>
  <si>
    <t>8.Alc.Local Kennedy</t>
  </si>
  <si>
    <t>IR_Porcentaje_de_estudiantes_de_IED_en_nivel_insuficiente_en_la_prueba_Saber_de_matemáticas_en_grado_9</t>
  </si>
  <si>
    <t>IP_Porcentaje de estudiantes de IED con alimentación escolar</t>
  </si>
  <si>
    <t>9.Alc.Local Fontibón</t>
  </si>
  <si>
    <t>MP__100PorCiento_IED_acompañadas_en_la_implementación_del_modelo_de_atención_educativa_diferencial</t>
  </si>
  <si>
    <t>10.Alc.Local Engativá</t>
  </si>
  <si>
    <t>MP_Construir_una_línea_de_base_del_número_de_estudiantes_con_trastornos_de_aprendizaje_pertenecientes_al_Sistema_Educativo_Oficial_en_articulación_con_las_estrategias_establecidas_con_el_sector_salud</t>
  </si>
  <si>
    <t>11.Alc.Local Suba</t>
  </si>
  <si>
    <t>MP_10PorCiento_de_estudiantes_de_grado_11_del_sector_oficial_en_nivel_B1_o_superior_de_inglés_como_segunda_lengua</t>
  </si>
  <si>
    <t>12.Alc.Local Barrios Unidos</t>
  </si>
  <si>
    <t>IP_Porcentaje IED acompañadas en la implementación del modelo de atención educativa diferencial</t>
  </si>
  <si>
    <t>13.Alc.Local Teusaquillo</t>
  </si>
  <si>
    <t>IP_Líneas base de la identificación de estudiantes con trastornos de aprendizaje dentro del Sistema Oficial construidas en articulación con las estrategias establecidas con el sector salud</t>
  </si>
  <si>
    <t>14.Alc.Local Los Mártires</t>
  </si>
  <si>
    <t>IP_Porcentaje de estudiantes de grado 11 del sector oficial en nivel B1 o superior de inglés como segunda lengua</t>
  </si>
  <si>
    <t>15.Alc.Local Antonio Nariño</t>
  </si>
  <si>
    <t>16.Alc.Local Puente Aranda</t>
  </si>
  <si>
    <t>17.Alc.Local La Candelaria</t>
  </si>
  <si>
    <t>18.Alc.Local Rafael Uribe Uribe</t>
  </si>
  <si>
    <t>19.Alc.Local Ciudad Bolívar</t>
  </si>
  <si>
    <t>20.Alc.Local Sumapaz</t>
  </si>
  <si>
    <t>Población específica</t>
  </si>
  <si>
    <t>_01_Prevención_y_atención_de_la_maternidad_y_la_paternidad_tempranas</t>
  </si>
  <si>
    <t xml:space="preserve">_101_Prevención_y_atención_integral_de_la_paternidad_y_la_maternidad_temprana </t>
  </si>
  <si>
    <t>Derechos_a_la_vida_libertad_y_seguridad</t>
  </si>
  <si>
    <t>Derechos_a_la_participación_y_organización</t>
  </si>
  <si>
    <t>Derechos_a_la_equidad_y_no_discriminación</t>
  </si>
  <si>
    <t>Derechos_a_la_educación_y_la_tecnología</t>
  </si>
  <si>
    <t>Derecho_al_trabajo</t>
  </si>
  <si>
    <t>Derecho_a_la_salud</t>
  </si>
  <si>
    <t>Derechos_a_las_expresiones_culturales_artísticas_turísticas_y_del_patrimonio</t>
  </si>
  <si>
    <t>Derechos_a_la_recreación_y_al_deporte</t>
  </si>
  <si>
    <t>Derecho_al_ambiente_sano_y_al_hábitat</t>
  </si>
  <si>
    <t>Promover_el_desarrollo_de_una_cultura_de_paz_que_propicie_la_resolución_no_violenta_de_conflictos_y_fomente_la_solidaridad_el_respeto_integral_de_los_derechos_de_los_y_las_jóvenes_y_la_consolidación_de_relaciones_sociales_solidarias_y_pacíficas</t>
  </si>
  <si>
    <t>Fortalecer_las_bases_legales_para_la_creación_y_funcionamiento_del_sistema_local_y_distrital_de_juventud_con_el_fin_de_potenciar_los_espacios_de_participación_y_la_vinculación_de_la_población_joven_a_los_mismos_no_sólo_como_actores_de_consulta_sino_como_entes_que_coadyuven_a_la_toma_de_decisiones</t>
  </si>
  <si>
    <t>Propender_por_la_prevención_y_eliminación_de_conductas_que_discriminen_y_estigmaticen_implícita_o_explícitamente_a_los_y_las_jóvenes_por_su_condición_étnica_cultural_de_género_orientación_sexual_religión_opinión_condición_social_aptitudes_físicas_situación_de_discapacidad_lugar_de_procedencia_y_recursos_económicos_a_través_de_estrategias_como_la_promoción_y_difusión_de_valores_relacionados_con_la_igualdad_la_no_discriminación_el_respeto_y_riqueza_de_la_diversidad_en_espacios_como_el_sistema_educativo_la_familia_y_los_medios_de_comunicación</t>
  </si>
  <si>
    <t>Ampliar_y_garantizar_la_cobertura_el_acceso_la_permanencia_y_la_promoción_de_las_y_los_jóvenes_en_el_sistema_educativo_brindando_educación_gratuita_en_los_niveles_de_básica_y_media_y_establecer_mecanismos_que_garanticen_la_asignación_de_recursos_para_la_educación_técnica_tecnológica_y_profesional_hasta_llegar_a_la_gratuidad</t>
  </si>
  <si>
    <t>Promover_la_articulación_entre_el_ámbito_educativo_formal_para_el_trabajo_y_Desarrollo_Humano_e_informal_con_el_ámbito_técnico_tecnológico_universitario_y_del_mercado_laboral_de_tal_modo_que_se_brinde_la_posibilidad_de_una_formación_integral_que_facilite_a_los_y_las_jóvenes_el_ingreso_a_la_vida_productiva_y_laboral_a_la_autogestión_individual_y/o_colectiva_en_formas_de_agrupación_comunitaria_proyectos_laborales_productivos_y_de_emprendimiento</t>
  </si>
  <si>
    <t>Promover_el_reconocimiento_de_la_salud_como_derecho_fundamental_y_garantizar_el_acceso_al_Sistema_General_de_Seguridad_Social_en_Salud_a_la_población_joven</t>
  </si>
  <si>
    <t xml:space="preserve">
Desarrollar_procesos_de_investigación_y_fomento_creación_formación_y_circulación_que_faciliten_el_reconocimiento_y_el_libre_desarrollo_de_las_expresiones_culturales_y_artísticas_de_los_y_las_jóvenes
</t>
  </si>
  <si>
    <t>Garantizar_el_cumplimiento_del_desarrollo_del_deporte_y_la_recreación_como_un_derecho_a_través_de_la_democratización_y_masificación_de_las_prácticas_recreodeportivas_y_el_uso_y_disfrute_del_espacio_público</t>
  </si>
  <si>
    <t>Propiciar_el_desarrollo_de_procesos_de_sensibilización_divulgación_y_educación_ambiental_sobre_el_uso_racional_sostenible_y_la_conservación_de_los_recursos_naturales_y_la_biodiversidad_que_permita_la_construcción_de_una_cultura_responsable_con_los_territorios_rurales_y_urbanos_de_la_ciudad</t>
  </si>
  <si>
    <t>Diseñar_estrategias_de_pedagogía_para_la_paz_que_consideren_al_joven_como_un_agente_de_decisión_y_transformación_de_su_entorno_y_fomenten_la_capacidad_crítica_y_reflexiva_de_los_y_las_jóvenes_buscando_la_creación_de_consensos_sobre_reglas_de_convivencia</t>
  </si>
  <si>
    <t>Brindar_las_condiciones_sociales_políticas_y_culturales_y_los_escenarios_de_encuentro_que_garanticen_la_participación_cualificada_de_los_y_las_jóvenes_en_el_diseño_implementación_seguimiento_y_evaluación_de_políticas_planes_programas_y_proyectos_de_interés_juvenil_que_estén_dirigidos_a_ellos_y_ellas</t>
  </si>
  <si>
    <t>Prevenir_y_erradicar_las_violencias_de_género_contra_las_mujeres_jóvenes_mediante_la_promoción_protección_y_garantía_de_sus_derechos_en_todos_los_niveles_educativos_y_clasificación_socioeconómica</t>
  </si>
  <si>
    <t>Fomentar_los_programas_de_apoyo_financiero_en_la_educación_técnica_tecnológica_y_profesional_haciendo_énfasis_en_la_población_joven_en_situación_de_discapacidad_con_talentos_o_capacidades_excepcionales_NEE_(Necesidades_Educativas_Especiales)_madres_jóvenes_en_situación_de_desplazamiento_jóvenes_de_grupos_étnicos_trabajadoras_y_trabajadores_sexuales_desvinculados_y_reincorporados</t>
  </si>
  <si>
    <t>Establecer_herramientas_pedagógicas_para_docentes_en_el_área_de_productividad_que_permitan_el_acompañamiento_de_una_formación_laboral_y_profesional_de_calidad_para_los_y_las_jóvenes_acorde_con_los_requerimientos_de_autonomía_y_desarrollo_productivo_juvenil</t>
  </si>
  <si>
    <t>Garantizar_la_atención_en_salud_a_la_población_joven_independiente_del_régimen_de_vinculación_al_sistema_general_de_seguridad_social_en_salud_y_de_su_capacidad_de_pago_con_calidad_(oportunidad_ubicación_de_redes_de_servicios_accesibles_entrega_completa_de_medicamentos_referencia_y_contrarreferencia_efectiva)_y_calidez</t>
  </si>
  <si>
    <t>Fomentar_la_identidad_y_reconocimiento_de_la_cultura_para_recuperar_el_patrimonio_histórico_turístico_natural_y_cultural_de_la_ciudad_y_el_sentido_de_pertenencia_de_las_y_los_jóvenes_rurales_y_urbanos</t>
  </si>
  <si>
    <t>Garantizar_la_inclusión_a_programas_y_proyectos_recreodeportivos_de_los_y_las_jóvenes_sin_procedimientos_de_selección_discriminatorios</t>
  </si>
  <si>
    <t>Promover_dentro_de_los_colegios_la_formulación_y_ejecución_de_proyectos_ambientales_de_impacto_en_las_áreas_geográficas_de_las_localidades_y_en_diferentes_renglones_económicos._
Contribuir_a_la_movilización_ciudadana_en_torno_a_la_gestión_ambiental_de_la_ciudad_mediante_la_construcción_colectiva_de_conocimientos_sobre_el_tema</t>
  </si>
  <si>
    <t>Promover_la_formación_apropiación_el_conocimiento_y_la_reivindicación_de_los_derechos_juveniles_en_el_sistema_escolar_organizaciones_redes_de_jóvenes_y_otras_formas_de_reconocimiento_y_participación_social</t>
  </si>
  <si>
    <t>Incentivar_la_participación_de_los_y_las_jóvenes_generando_estrategias_atractivas_de_acercamiento_entre_instituciones_organizaciones_y_jóvenes_independientes_en_el_ámbito_barrial_local_y_distrital_promoviendo_así_el_sentido_de_pertenencia_de_los_y_las_jóvenes_hacia_la_localidad_y_la_ciudad</t>
  </si>
  <si>
    <t>Desarrollar_acciones_afirmativas_dirigidas_a_los_y_las_jóvenes_pertenecientes_a_poblaciones_étnicas_y_rurales_jóvenes_en_situación_de_desplazamiento_jóvenes_en_situación_de_discapacidad_jóvenes_LGBT_(lesbianas_gays_bisexuales_y_transgeneristas)_y_jóvenes_que_se_encuentran_en_alto_grado_de_vulnerabilidad_socioeconómica_que_además_de_proteger_y_promover_sus_derechos_busquen_equiparar_sus_estados_actuales_con_el_resto_de_la_población_joven</t>
  </si>
  <si>
    <t>Garantizar_la_inclusión_y_acceso_a_la_educación_(según_las_normas_de_accesibilidad_de_recursos_humanos_y_físicos)_tanto_en_el_sector_oficial_y_no_oficial_y_en_todos_los_niveles_a_los_y_las_jóvenes_en_situación_de_discapacidad_con_talentos_o_capacidades_excepcionales_NEE</t>
  </si>
  <si>
    <t>Promover_y_fomentar_la_formación_formal_para_el_trabajo_y_el_Desarrollo_Humano_e_informal_continua_a_los_y_las_jóvenes_que_se_encuentran_vinculados_laboralmente_propendiendo_por_la_actualización_del_conocimiento_ante_los_desarrollos_productivos_del_ámbito_local_distrital_regional_nacional_e_internacional</t>
  </si>
  <si>
    <t>Formular_y_desarrollar_planes_programas_y_proyectos_que_contribuyan_al_mejoramiento_de_la_calidad_de_vida_de_la_población_juvenil_enfocados_a_la_promoción_de_los_procesos_que_protegen_su_salud_y_la_prevención_tratamiento_y_rehabilitación_de_los_principales_procesos_que_la_deterioran_garantizando_la_continuidad_de_los_mismos_y_el_uso_de_metodologías_que_permitan_llegar_a_los_y_las_jóvenes_en_sus_propios_contextos_y_lenguajes</t>
  </si>
  <si>
    <t>Fomentar_las_iniciativas_de_emprendimiento_creación_producción_comercialización_y_circulación_de_las_iniciativas_juveniles_con_énfasis_en_aquellas_provenientes_de_los_procesos_culturales_artísticos_y_del_turismo</t>
  </si>
  <si>
    <t>Propender_por_el_fortalecimiento_y_promoción_de_la_infraestructura_física_para_programas_de_formación_recreodeportivos_que_integren_a_sus_servicios_la_inclusión_de_personas_en_situación_de_discapacidad_teniendo_como_principio_la_conservación_y_el_uso_debido_de_los_escenarios_deportivos_del_Distrito_Capital</t>
  </si>
  <si>
    <t>Potenciar_y_visibilizar_la_estructura_ecológica_principal_del_Distrito_Capital_de_tal_forma_que_posibilite_espacios_atractivos_y_adecuados_para_la_realización_de_actividades_acordes_con_las_concepciones_y_necesidades_juveniles_a_fin_de_generar_un_sentido_de_apropiación_hacia_nuestro_patrimonio_natural</t>
  </si>
  <si>
    <t>Desarrollar_acciones_que_promuevan_la_construcción_de_alternativas_políticas_jurídicas_y_sociales_para_el_reconocimiento_del_derecho_a_la_libertad_de_conciencia_y_de_pensamiento_y_la_promoción_de_debates_relacionados_con_este_tema</t>
  </si>
  <si>
    <t xml:space="preserve">Fomentar_el_trabajo_en_red_el_diálogo_entre_jóvenes_instituciones_distintos_grupos_poblacionales_y_generacionales_construyendo_de_forma_colectiva_y_conjunta_un_nuevo_estatus_del_joven_en_la_sociedad_que_erradique_los_imaginarios_estigmatizantes_hacia_esta_población._
Estimular_la_creación_y_el_fortalecimiento_interno_de_organizaciones_juveniles_sociales_culturales_políticas_y_ambientales_así_como_redes_clubes_corporaciones_asociaciones_cooperativas_entre_otros
</t>
  </si>
  <si>
    <t>Desarrollar_acciones_para_la_inclusión_social_de_poblaciones_que_por_dificultades_en_el_acceso_a_bienes_y_servicios_o_por_marginación_política_o_sociocultural_se_encuentran_excluidas_o_en_riesgo_de_exclusión_de_la_vida_social._Tal_es_el_caso_de_jóvenes_que_están_en_alto_grado_de_vulnerabilidad_económica_jóvenes_en_situación_de_desplazamiento_jóvenes_en_situación_de_discapacidad_jóvenes_que_hacen_parte_de_la_comunidad_LGBT_jóvenes_que_han_estado_en_conflicto_con_la_ley_jóvenes_pertenecientes_a_poblaciones_étnicas_trabajadoras_y_trabajadores_sexuales_y_jóvenes_cabeza_de_familia</t>
  </si>
  <si>
    <t>Formular_y_ejecutar_procesos_pedagógicos_que_atiendan_a_la_población_juvenil_en_situación_de_discapacidad_con_talentos_o_capacidades_excepcionales_NEE_madres_jóvenes_en_situación_de_desplazamiento_jóvenes_de_grupos_étnicos_trabajadoras_y_trabajadores_sexuales_desvinculados_y_reincorporados</t>
  </si>
  <si>
    <t>Promover_la_creación_de_alianzas_estratégicas_entre_el_sector_público_y_privado_con_el_fin_de_incentivar_y_fortalecer_formas_de_vinculación_laboral_que_al_tiempo_que_sean_formativas_desarrollen_la_posibilidad_de_acceso_a_un_primer_empleo_sin_discriminaciones_de_tipo_económico_y_social</t>
  </si>
  <si>
    <t>Generar_convenios_entre_las_Entidades_Distritales_las_Empresas_Promotoras_de_Salud_las_Administradoras_del_régimen_subsidiado_y_las_Instituciones_prestadoras_de_Servicios_de_salud_públicas_y_privadas_para_la_atención_de_la_población_joven_de_los_centros_educativos_de_la_ciudad</t>
  </si>
  <si>
    <t>Entidad del Distrito responsable del reporte de la ejecución</t>
  </si>
  <si>
    <t>Responsable reporte de Ejecución de cada acción de las políticas</t>
  </si>
  <si>
    <t>Correo electrónico</t>
  </si>
  <si>
    <t>No aplica</t>
  </si>
  <si>
    <t>Realizar 50000 atenciones a mujeres a través de la Línea Púrpura</t>
  </si>
  <si>
    <t>Atender 10.181 personas en centros de atención transitoria para la inclusión social</t>
  </si>
  <si>
    <t>115 Fortalecimiento institucional desde la gestión pedagógica</t>
  </si>
  <si>
    <t>Fortalecer 500 Mujeres Que participan en instancias Distritales.</t>
  </si>
  <si>
    <t>Salud</t>
  </si>
  <si>
    <t>Educación</t>
  </si>
  <si>
    <t>Movilidad</t>
  </si>
  <si>
    <t>NA</t>
  </si>
  <si>
    <t>01 Pilar Igualdad de Calidad de Vida</t>
  </si>
  <si>
    <t>06 Calidad educativa para todos</t>
  </si>
  <si>
    <t>Oportunidades de aprendizaje desde el enfoque diferencial</t>
  </si>
  <si>
    <t>Cultura</t>
  </si>
  <si>
    <t>3 Construcción de comunidad y cultura ciudadana</t>
  </si>
  <si>
    <t>25 Cambio cultural y construcción del tejido social para la vida</t>
  </si>
  <si>
    <t>157 - Intervención integral en territorios y poblaciones priorizadas a través de cultura, recreación y deporte</t>
  </si>
  <si>
    <t>Arte para la transformación social: Prácticas artísticas incluyentes, descentralizadas y al servicio de la comunidad</t>
  </si>
  <si>
    <t>Proteger 4450 personas (mujeres víctimas de violencia y personas a cargo) a través de Casas Refugio, de manera integral</t>
  </si>
  <si>
    <t>Realizar 30000 orientaciones y asesorías jurídicas a mujeres víctimas de violencias a través de casas de igualdad de Oportunidades para las Mujeres.</t>
  </si>
  <si>
    <t>Integrar 970 Personas a procesos de enlace social y seguimiento.</t>
  </si>
  <si>
    <t xml:space="preserve">No aplica </t>
  </si>
  <si>
    <t>Propósito de ciudad</t>
  </si>
  <si>
    <t>Programas Generales</t>
  </si>
  <si>
    <t xml:space="preserve">Nombre del Proyecto
 (si Aplica)
</t>
  </si>
  <si>
    <t>Logros de ciudad</t>
  </si>
  <si>
    <t>Metas</t>
  </si>
  <si>
    <t>% de Avance Indicador año 2020 
Segundo semestre</t>
  </si>
  <si>
    <t>Resultado indicador año 2020 
Segundo semestre</t>
  </si>
  <si>
    <t>Meta año 2020
Segundo semestre</t>
  </si>
  <si>
    <t>Acciones priorizadas segundo semestre 2020</t>
  </si>
  <si>
    <t>Ejes</t>
  </si>
  <si>
    <t>Líneas</t>
  </si>
  <si>
    <t>Meta del Plan Indicativo</t>
  </si>
  <si>
    <t xml:space="preserve">Vivir como se quiere la Vejez
</t>
  </si>
  <si>
    <t>Decidiendo y viviendo a mi manera</t>
  </si>
  <si>
    <t>Información, comunicación y conocimiento.</t>
  </si>
  <si>
    <t>El total de los bienes y servicios distritales y locales ofrecidos a personas mayores son dados a conocer a la población para promover habilidades para el desarrollo de la autonomía de de este grupo poblacional.</t>
  </si>
  <si>
    <t>Difundir la oferta institucional de servicios a personas mayores de 60 años en el Distrito Capital</t>
  </si>
  <si>
    <t>Construyendo el bien común</t>
  </si>
  <si>
    <t>Participación</t>
  </si>
  <si>
    <t xml:space="preserve">El 100% de las instancias distritales y locales fortalecen y garantizan la participación informada y decisoria para promover la organización de las personas mayores. </t>
  </si>
  <si>
    <t>Desarrollar procesos de formación en los Consejos Locales de Sabios y Sabias</t>
  </si>
  <si>
    <t>Asesorar técnicamente a procesos de organizaciones de personas mayores.</t>
  </si>
  <si>
    <t>Vivir como se quiere la Vejez</t>
  </si>
  <si>
    <t>Libre desarrollo de la personalidad</t>
  </si>
  <si>
    <t>Incrementar el porcentaje de personas mayores que se perciben autónomas para decidir sobre su proyecto de vida.</t>
  </si>
  <si>
    <t>Atender integralmente  a personas mayores en condición de fragilidad social en la ciudad de Bogotá  a través del servicio Centros Día</t>
  </si>
  <si>
    <t>Personas mayores de los sectores sociales LGBTI, sus familias y redes de apoyo atendidas mediante los servicios del proyecto Bogota Diversa</t>
  </si>
  <si>
    <t>Contruyendo el bien común</t>
  </si>
  <si>
    <t>Vincular a  las personas mayores en espacios de participación ciudadana en gestión ambiental.</t>
  </si>
  <si>
    <t>Realizar un proceso de capacitación a mujeres mayores en el derecho a la participación y representación política</t>
  </si>
  <si>
    <t>Divulgar el "Plan de Igualdad de Oportunidades y Equidad de Género para las Mujeres- PIOEG" a las mujeres mayores de 60 años</t>
  </si>
  <si>
    <t xml:space="preserve">Asesorar técnicamente al Comité de Política Pública de Vejez y Envejecimiento en la incorporación del enfoque diferencial </t>
  </si>
  <si>
    <t>Vivir bien en la vejez</t>
  </si>
  <si>
    <t xml:space="preserve"> Techo, comida y sustento</t>
  </si>
  <si>
    <t>Seguridad económica</t>
  </si>
  <si>
    <t>Incrementar la cantidad de personas mayores que cuentan con los medios económicos que les permitan suplir sus necesidades básicas.</t>
  </si>
  <si>
    <t xml:space="preserve"> Entregar a personas mayores en situación de vulnerabilidad socioeconómica apoyos económicos</t>
  </si>
  <si>
    <t>Asistencia técnica a Alcaldías Locales para la  destinación de recursos de Fondo de Desarrollo Local - FDL para  inversión en Subsidio C</t>
  </si>
  <si>
    <t xml:space="preserve">Generación de procesos de capacitación y sensibilización para personas mayores a través del servicio de Desarrollo de Capacidades </t>
  </si>
  <si>
    <t xml:space="preserve">Asignar a personas mayores de 60 años vendedores informales modulos en empresas públicas y/o privadas para la venta de sus productos </t>
  </si>
  <si>
    <t>Acompañar a personas mayores de 60 años vendedores informales para el desarrollo de competencias en emprendimiento y/o  fortalecimiento empresarial</t>
  </si>
  <si>
    <t xml:space="preserve">Asignar a población mayor de 60 años alternativas comerciales  transitorias en puntos comerciales, quioscos, puntos de encuentro  y Zonas de Aprovechamiento Económico Reguladas Temporales -ZAERT </t>
  </si>
  <si>
    <t>Asignar a población mayor de 60 años alternativas comerciales  transitorias en Ferias Comerciales</t>
  </si>
  <si>
    <t>Formar personas mayores de 60 años en competencias para el trabajo.</t>
  </si>
  <si>
    <t>Entorno sano y favorable</t>
  </si>
  <si>
    <t>La Administración Distrital garantiza los derechos culturales de las personas a través del acceso efectivo a la oferta cultural y el ejercicio progresivo de las prácticas, expresiones y saberes artísticos, culturales, ancestrales, y patrimoniales de las personas mayores de la zona urbana y rural, así como de las diferentes minorías.</t>
  </si>
  <si>
    <t>Implementar Proyectos con acciones afirmativas en el ejercicio de los derechos en el marco del PIOEG y Derechos Económicos Sociales y Culturales- DESC de las mujeres mayores de 60 años en su diversidad</t>
  </si>
  <si>
    <t>Realizar el consejo distrital de Cultura de Persona Mayor, para concertar planes, programas y proyectos que beneficien a esta población.</t>
  </si>
  <si>
    <t>Realizar procesos de participación  y concertación con sectores artísticos con personas mayores.</t>
  </si>
  <si>
    <t xml:space="preserve">Realizar actividades culturales, recreativas y deportivas con personas mayores </t>
  </si>
  <si>
    <t>Vivir bien en la Vejez</t>
  </si>
  <si>
    <t>Seres saludables y activos</t>
  </si>
  <si>
    <t xml:space="preserve">Se incrementa la proporción de las personas mayores que cuentan con educación no formal, formal (primaria, secundaria, técnica, tecnológica o superior) y uso de TIC´s </t>
  </si>
  <si>
    <t>Cualificar a personas cuidadoras de personas mayores en el Distrito Capital</t>
  </si>
  <si>
    <t>Realizar acompañamiento pedagógico, didáctico y curricular a docentes y directivos docentes de las instituciones educativas distritales, en la atención educativa a la poblacion adulta mayor desde enfoque diferencial.</t>
  </si>
  <si>
    <t>Ofrecer atención educativa formal a personas adultas mayores en el marco de las estrategias educativas flexibles con enfoque diferencial, de derechos y de género</t>
  </si>
  <si>
    <t>La ciudad de Bogotá incrementó las personas mayores que mantienen estilos de vida saludables en su cotidianidad y que proyectan su vejez.</t>
  </si>
  <si>
    <t>Diseñar e implementar  lineamientos para la detección temprana  de la enfermedad de alzhéimer en Adultos Mayores</t>
  </si>
  <si>
    <t>Vincular a las personas mayores en  estrategias de educación ambiental que promueven estilos de vida saludable.</t>
  </si>
  <si>
    <t>Recreación y deporte</t>
  </si>
  <si>
    <t>Incrementar la proporción de asistentes a los programas de  recreación, tiempo libre y actividad física dirigidos a las  personas mayores.</t>
  </si>
  <si>
    <t>Realizar actividades recreativas y culturales en donde se exponen los saberes y tradiciones culturales.</t>
  </si>
  <si>
    <t>Realizar actividades recreativas con el fin de generar espacios de integracion.</t>
  </si>
  <si>
    <t>Realizar actividades recreativas que permitan generar un proceso de socialización e integración al interior de cada grupo y con los diferentes grupos de personas mayores de cada localidad, a través de la lúdica, la recreación y la música tradicional colombiana.</t>
  </si>
  <si>
    <t>Realizar actividades recreativas que permitan generar posibilidades de desarrollo en los aspectos biológicos, psicológicos, sociales y cognitivos a las personas.</t>
  </si>
  <si>
    <t>Techo, comida y sustento</t>
  </si>
  <si>
    <t xml:space="preserve">Beneficiar a personas mayores de 62 años o más, con tarjetas personalizadas para hacer uso del Sistema Integrado de Transporte Masivo con un dcto especial del 10% para un máximo de 30 viajes </t>
  </si>
  <si>
    <t>Generar un aporte al componente del derecho a la movilidad desde el ejercicio de formación en seguridad vial y el reconocimiento de los cambios en las personas mayores a la hora de movilizarse y su condición de movilidad reducida, así como la formación a cuidadores en el mismo tema.</t>
  </si>
  <si>
    <t>Vivienda</t>
  </si>
  <si>
    <t>La administración Distrital genera estrategias de priorización dirigidos a persona mayor, en los programas de vivienda.</t>
  </si>
  <si>
    <t xml:space="preserve">Otorgar puntaje adicional para inclusión en el Programa Integral de Vivienda Efectiva (PIVE) a los hogares que tengan personas mayores. </t>
  </si>
  <si>
    <t>Vivir sin humillaciones en la Vejez</t>
  </si>
  <si>
    <t>Cuidándome y cuidándonos</t>
  </si>
  <si>
    <t>Protección y cuidado</t>
  </si>
  <si>
    <t>La Administración Distrital disminuye la proporción de personas mayores de 60 años que duermen contra su voluntad en espacios no habitacionales.</t>
  </si>
  <si>
    <t>Atender integralmente a personas mayores en condición de fragilidad social en la ciudad de Bogotá a través del servicio Centro de Protección Social</t>
  </si>
  <si>
    <t>Atender a personas mayores en situación de vulnerabilidad asociada a la falta de lugar estable para dormir en el servicio Centro Noche</t>
  </si>
  <si>
    <t>Intolerable #2: Cero personas mayores habitando la calle en contra de su voluntad</t>
  </si>
  <si>
    <t>Respetándonos y queriéndonos</t>
  </si>
  <si>
    <t>Seguridad e integridad</t>
  </si>
  <si>
    <t xml:space="preserve">PROMOCIÓN DEL RECONOCIMIENTO, GARANTÍA Y GOCE DEL DERECHO DE LAS PERSONAS MAYORES  A UNA VIDA LIBRE DE VIOLENCIAS </t>
  </si>
  <si>
    <t xml:space="preserve">Orientar a personas mayores  en procesos de prevención de violencia intrafamiliar y sexual en el marco de la Estrategia Entornos Protectores y Territorios Seguros </t>
  </si>
  <si>
    <t>Realizar procesos de restablecimiento de derechos a favor de las personas mayores con discapacidad severa certificada y vulneración verificada.</t>
  </si>
  <si>
    <t>ADOPTAR LAS MEDIDAS NECESARIAS PARA EL RESTABLECIMIENTO DE DERECHOS DE LAS PERSONAS MAYORES VÍCTIMAS DE VIOLENCIA INTRAFAMILIAR</t>
  </si>
  <si>
    <t>Brindar atención a mujeres mayores de 60 años a traves de la línea púrpura</t>
  </si>
  <si>
    <t>ADOPTAR LAS MEDIDAS NECESARIAS PARA EL RESTABLECIMIENTO DE DERECHOS DE LAS PERSONAS MAYORES VÍCTIMAS DE VIOLENCIA Y MALTRATO</t>
  </si>
  <si>
    <t>Proteger de manera integral a mujeres mayores de 60 años víctimas de violencia y personas a cargo a través de Casas Refugio</t>
  </si>
  <si>
    <t>Acceso a la Justicia</t>
  </si>
  <si>
    <t>Brindar orientaciones jurídicas a mujeres mayores de 60 años víctimas de violencias  a través de casas de igualdad de Oportunidades para las Mujeres.</t>
  </si>
  <si>
    <t>Realizar orientaciones psicosociales a mujeres mayores de 60 años a través de casas de Igualdad de Oportunidades para las Mujeres.</t>
  </si>
  <si>
    <t>Brindar atención a mujeres mayores de 60 años en ejercicio de prostitución en Casa de Todas</t>
  </si>
  <si>
    <t>Atender con oportunidad a personas mayores victimas de violencia intrafamiliar en las Comisrías de Familia</t>
  </si>
  <si>
    <t>Envejecer Juntos y Juntas</t>
  </si>
  <si>
    <t>Cambiando para mejorar</t>
  </si>
  <si>
    <t>Imágenes del envejecimiento</t>
  </si>
  <si>
    <t>La Administración Distrital anualmente realiza intersectorialmente la Celebración del Mes del Envejecimiento y la Vejez</t>
  </si>
  <si>
    <t>Realizar actividades para Celebrar el Mes Mayor en el Distrito Capital</t>
  </si>
  <si>
    <t>Disminuir  las representaciones e imaginarios adversos de los habitantes de Bogotá frente al proceso de envejecimiento.</t>
  </si>
  <si>
    <t>Aprendiendo a envejecer</t>
  </si>
  <si>
    <t>Gestión a la investigación</t>
  </si>
  <si>
    <t>En cooperación con el sector académico y social, la ciudad generó investigaciones y procesos de
formación sobre los temas del envejecimiento y la vejez.</t>
  </si>
  <si>
    <t xml:space="preserve">Elaborar un boletín a partir de los resultados obtenidos de la Encuesta Multipropósito 2017, que dé cuenta de la información correspondiente a las personas mayores del Distrito Capital. </t>
  </si>
  <si>
    <t>Escuchando nuestros saberes</t>
  </si>
  <si>
    <t>Responsabilidad intergeneracional</t>
  </si>
  <si>
    <t>La Administración Distrital genera acciones estrategicas para la cualificación de los servidores públicos con relación a la Política Pública Social para el Envejecimiento y la Vejez, y la conceptualización sobre envejecimiento y vejez.</t>
  </si>
  <si>
    <t>Vivir como se quiere en la vejez</t>
  </si>
  <si>
    <t>Transversalización de la Política Pública para el Envejecimiento y la Vejez, a través de articulaciones con las diferentes Políticas Públicas Sociales del Distrito Capital.</t>
  </si>
  <si>
    <t>Implementar el seguimiento del Plan de Acción de la Política Pública Social de Envejecimiento y Vejez</t>
  </si>
  <si>
    <t>Ambito Nacional Instituto Colombiano de Bienestar Familiar  ICBF - Regional Bogota</t>
  </si>
  <si>
    <t>ALIX MONTES
Jefe Oficina de Participación, Educación y Localidades.
Profesional OPEL - Silvia Ortiz</t>
  </si>
  <si>
    <t>3778881-3166234777</t>
  </si>
  <si>
    <t>silvia.ortiz@ambientebogota.gov.co</t>
  </si>
  <si>
    <t>Subdirectora para la Vejez - stovar@sdis.gov.co
Profesional de Planeación - Aguerrero@sdis.gov.co</t>
  </si>
  <si>
    <t>Diana Carolina Londoño</t>
  </si>
  <si>
    <t>2417900 ext: 3212</t>
  </si>
  <si>
    <t>dlondono@participacionbogota.gov.co</t>
  </si>
  <si>
    <t>3279797 ext. 1948</t>
  </si>
  <si>
    <t xml:space="preserve">Rose Cily Hernández Gil
Directora  Enfoque Diferencial, Angelica Badillo Ramirez. Referente Mujeres Adultas y Mayores </t>
  </si>
  <si>
    <t>3204107724 3123542740</t>
  </si>
  <si>
    <t>rhernandez@sdmujer.gov.co, abadillo@sdmujer.gov.co</t>
  </si>
  <si>
    <t>Mónica Diaz</t>
  </si>
  <si>
    <t>3279797 Ext 1826</t>
  </si>
  <si>
    <t>mdiazu@sdis.gov.co</t>
  </si>
  <si>
    <t>Subdirectora de Diseño y Análisis Estratégico: Clarisa Díaz
Profesional de Planeación: Manuel Andrés Vivas G</t>
  </si>
  <si>
    <t>mavivasg@ipes.gov.co</t>
  </si>
  <si>
    <t>3274850 Ext . 620</t>
  </si>
  <si>
    <t>3241000 EXT 2209</t>
  </si>
  <si>
    <t xml:space="preserve">Subsecretaría de Servicios
de Salud y Aseguramiento
Consuelo Peña
Dirección de Provisión de
Servicios de Salud
</t>
  </si>
  <si>
    <t>36649090 ext  9534</t>
  </si>
  <si>
    <t>Cpena@saludcapital.gov.co</t>
  </si>
  <si>
    <t>2203000 ext. 1523 - 1501</t>
  </si>
  <si>
    <t>luz.sanchez@transmilenio.gov.co</t>
  </si>
  <si>
    <t>Luis Fernando Rubio
MARIA ELIZABETH MALAVER</t>
  </si>
  <si>
    <t>3649400 ext: 4482</t>
  </si>
  <si>
    <t>lfromero@movilidadbogota.gov.co
mmalaver@movilidadbogota.gov.co</t>
  </si>
  <si>
    <t>Edith Juliet Camargo Pardo</t>
  </si>
  <si>
    <t>3581600 ext. 1413</t>
  </si>
  <si>
    <t>edith.camargo@habitatbogota.gov.co</t>
  </si>
  <si>
    <t>Yili Maria Rodriguez Correa</t>
  </si>
  <si>
    <t>3279797
Ext. 65000</t>
  </si>
  <si>
    <t>yrodriguezr@sdis.gov.co</t>
  </si>
  <si>
    <t>Aleyda Gomez</t>
  </si>
  <si>
    <t>3279797
Ext.1915</t>
  </si>
  <si>
    <t>agomez@sdis.gov.co</t>
  </si>
  <si>
    <t>Blanca Cecilia Valenzuela
Flor de Maria Realpe R.</t>
  </si>
  <si>
    <t>4377630 
Ext.106097</t>
  </si>
  <si>
    <t>blanca. valenzuela@icbf.gov.co
flor.realpe@icbf.gov.co</t>
  </si>
  <si>
    <t>Constanza Jaramillo</t>
  </si>
  <si>
    <t>3279797
Ext.1955</t>
  </si>
  <si>
    <t>cjaramillo@sdis.gov.co</t>
  </si>
  <si>
    <t>jtibocha@sdis.gov.co</t>
  </si>
  <si>
    <t>Claudia Torres
Profesional de Direccion Equidad y Politica Poblacional.</t>
  </si>
  <si>
    <t>Ext 8527</t>
  </si>
  <si>
    <t>ctorres@sdp.gov.co</t>
  </si>
  <si>
    <t>3279797
Ext. 1915</t>
  </si>
  <si>
    <t>Piezas comunicativas difundidas de la  oferta institucional de servicios a personas mayores de 60 años en el Distrito Capital</t>
  </si>
  <si>
    <t>Sumatoria de piezas comunicativas difundidas de la  oferta institucional de servicios a personas mayores de 60 años en el Distrito Capital</t>
  </si>
  <si>
    <t>No reporto</t>
  </si>
  <si>
    <t>Porcentaje de implementación de la ruta de atención integral para las personas mayores</t>
  </si>
  <si>
    <t>(Sumatoria de acciones realizadas/Total de acciones programadas)*100</t>
  </si>
  <si>
    <t>Porcentaje de Consejos Consultivos Locales de Sabios y Sabias que se beneficiaron de procesos de formación.</t>
  </si>
  <si>
    <t>(Sumatoria de Consejos Locales de Sabios y Sabios que se beneficiaron de procesos de formación /Total de Consejos Locales de Sabios y Sabias que solicitaron procesos de formación)*100</t>
  </si>
  <si>
    <t xml:space="preserve">Número de procesos de organizaciones de Persona Mayor asesoradas técnicamente </t>
  </si>
  <si>
    <t>Sumatoria de procesos de organizaciones de persona mayor asesoradas técnicamente.</t>
  </si>
  <si>
    <t>Número de personas mayores vinculadas a procesos de fortalecimiento de sus proyectos de vida</t>
  </si>
  <si>
    <t>Sumatoria de personas mayores en fragilidad social atendidas integralmente en los Centros Día de Bogotá</t>
  </si>
  <si>
    <t>Número de personas mayores de los sectores sociales LGBTI, sus familias y redes de apoyo atendidas mediante las unidades operativas asociadas al servicio y los equipos locales</t>
  </si>
  <si>
    <t>(Sumatoria de personas mayores  de los sectores sociales LGBTI identificadas / Total de personas mayores  de los sectores sociales LGBTI que solicitan el servicio)*100</t>
  </si>
  <si>
    <t>Porcentaje de personas mayores vinculadas en espacios de participación ciudadana en gestión ambiental.</t>
  </si>
  <si>
    <t>(Sumatoria de personas mayores vinculadas en espacios de participación ciudadana en gestión ambiental/Número de personas mayores que solicitan participar en espacios de  gestión ambiental) * 100</t>
  </si>
  <si>
    <t>Porcentaje de mujeres mayores capacitadas  en el derecho a la participación y representación política.</t>
  </si>
  <si>
    <t>(Sumatoria de mujeres mayores capacitadas en el derecho a la participación y representación política / Total de mujeres mayores inscritas en las capacitaciones ) x 100</t>
  </si>
  <si>
    <t>Porcentaje de mujeres mayores de 60 años que conocen el "Plan de Igualdad de Oportunidades y Equidad de Género para las Mujeres"</t>
  </si>
  <si>
    <t xml:space="preserve"> (Sumatoria de mujeres mayores de 60 años que conocen el "Plan de Igualdad de Oportunidades y Equidad de Género para las Mujeres"/ Total de mujeres mayores de 60 años que se programaron para divulgarles el Plan) x 100</t>
  </si>
  <si>
    <t>N.A.</t>
  </si>
  <si>
    <t>N. A.</t>
  </si>
  <si>
    <t xml:space="preserve">N. A. </t>
  </si>
  <si>
    <t xml:space="preserve">Comité de Política Pública de Vejez y Envejecimiento asesorado técnicamente en la incorporación del enfoque diferencial </t>
  </si>
  <si>
    <t xml:space="preserve"> Comité de Política Pública de Vejez y Envejecimiento asesorado técnicamente en la la incorporación del enfoque diferencial </t>
  </si>
  <si>
    <t>Número de personas mayores en situación de vulnerabilidad socioeconómica con apoyos económicos</t>
  </si>
  <si>
    <t>Sumatoria de personas mayores en situación de vulnerabilidad socioeconómica con apoyos económicos</t>
  </si>
  <si>
    <t>Número de Alcaldías Locales asistidas técnicamente y que destinen recursos de FDL para  inversión en Subsidio C</t>
  </si>
  <si>
    <t>(Sumatoria de Alcaldías Locales asistidas técnicamente /Total de Alcaldias que destinaron recursos del FDL para Subsidio C)*100</t>
  </si>
  <si>
    <t xml:space="preserve">Porcentaje de personas mayores atendidas en el servicio de Desarrollo de Capacidades </t>
  </si>
  <si>
    <t>Sumatoria de personas mayores atendidas en el servicio de Desarrollo de Capacidades/ Total de personas mayores que solicitaron el servicio de Desarrollo de capaciddaes) * 100</t>
  </si>
  <si>
    <t>Porcentaje de personas mayores de 60 años vendedores informales con módulos asignadados en empresas públicas o privadas para la venta de sus productos durante el cuatrienio</t>
  </si>
  <si>
    <t>(Sumatoria de Personas mayores de 60 años vendedores informales con módulos asignadados en empresas públicas o privadas para la venta de sus productos / Total de personas adultas mayores de 60 años programadas para la asignación de módulos para la venta de sus productos en empresas privadas y públicas durante el cuatrienio)*100</t>
  </si>
  <si>
    <t>Porcentaje de personas mayores de 60 años vendedores informales  acompañados en el desarrollo de competencias en emprendimiento y/o fortalecimiento empresarial durante el cuatrienio</t>
  </si>
  <si>
    <t>(Sumatoria de personas mayores de 60 años vendedores informales  acompañados en el desarrollo de competencias en emprendimiento y/o fortalecimiento empresarial / Total de vendedores informales (personas mayores de 60 años) proyectadas para acompañar en programas emprendimiento y fortalecimiento durante el cuatrienio)*100</t>
  </si>
  <si>
    <t xml:space="preserve">Porcentaje de personas mayores de 60 años con asignación de Alternativas comerciales   transitorias en puntos comerciales, quioscos, puntos de encuentro  y Zonas de Aprovechamiento Económico Reguladas Temporales -ZAERT durante el cuatrienio </t>
  </si>
  <si>
    <t>(Sumatoria de personas mayores de 60 años con asignación de Alternativas comerciales   transitorias en puntos comerciales, quioscos, puntos de encuentro  y Zonas de Aprovechamiento Económico Reguladas Temporales -ZAERT / Total de personas mayores de 60 años proyectadas para asignarles Alternativas comerciales   transitorias en puntos comerciales, quioscos, puntos de encuentro  y Zonas de Aprovechamiento Económico Reguladas Temporales -ZAERT durante el cuatrienio)*100</t>
  </si>
  <si>
    <t>Porcentaje de personas mayores de 60 años con asignación de Alternativas comerciales transitorias en Ferias comerciales durante el cuatrienio</t>
  </si>
  <si>
    <t>(Sumatoria de personas mayores de 60 años con asignación de Alternativas comerciales transitorias en Ferias comerciales /Total de personas mayores de 60 años proyectadas para asignarles Alternativas comerciales transitorias en Ferias comerciales durante el cuatrienio)*100</t>
  </si>
  <si>
    <t>Porcentaje de personas mayores de 60 años formadas en competencias para el trabajo durante el cuatrienio</t>
  </si>
  <si>
    <t>(Sumatoria de personas mayores de 60 años formadas en competencias para el trabajo/Total de personas mayores de 60 años proyectadas para formar en competencias para el trabajo durante el cuatrienio)*100</t>
  </si>
  <si>
    <t>Número de proyectos implementados con acciones afirmativas en el ejercicio de los derechos en el marco del PIOEG  y DESC de las mujeres mayores de 60 años en su diversidad</t>
  </si>
  <si>
    <t>Sumatoria de proyectos implementados con acciones afirmativas en el ejercicio de los derechos en el marco del PIOEG  y DESC de las mujeres mayores de 60 años en su diversidad</t>
  </si>
  <si>
    <t>Porcentaje actividades que aporten a la visibilización de las expresiones y prácticas artísticas, culturales y tradicionales de las
personas mayores en el desarrollo cultural de la ciudad.</t>
  </si>
  <si>
    <t>(Sumatoria de actividades que aporten a
la visibilización de las expresiones y prácticas artísticas, culturales y tradicionales de las
personas mayores en el desarrollo cultural de la ciudad / El total de actividades programadas) x 100</t>
  </si>
  <si>
    <t>Porcentaje de reuniones del consejo distrital de Cultura de Persona Mayor realizadas, para concertar planes, programas y proyectos que beneficien a esta población.</t>
  </si>
  <si>
    <t xml:space="preserve">(Sumatoria de reuniones del consejo distrital de Cultura de Persona Mayor realizadas, para concertar planes, programas y proyectos que beneficien a esta población / Total de reuniones del consejo distrital de Cultura de Persona Mayor programadas)*100 </t>
  </si>
  <si>
    <t>Porcentaje de procesos de participación  y concertación con sectores artísticos realizados con personas mayores.</t>
  </si>
  <si>
    <t>(Sumatoria de procesos de participación  y concertación con sectores artísticos realizados con personas mayores / Total de de procesos de participación  y concertación con sectores artísticos programados con personas mayores) x 100</t>
  </si>
  <si>
    <t>Porcentaje de actividades culturales, recreativas y deportivas realizadas con personas mayores</t>
  </si>
  <si>
    <t>(Sumatoria de actividades culturales, recreativas y deportivas realizadas con personas mayores /Toral de actividades programadas ) x 100</t>
  </si>
  <si>
    <t xml:space="preserve">Número de personas cuidadoras de personas mayores cualificadas en el Distrito Capital. </t>
  </si>
  <si>
    <t xml:space="preserve">Sumatoria de personas cuidadoras de personas mayores cualificadas en el Distrito Capital. </t>
  </si>
  <si>
    <t>Instituciones Educativas Distritales que ofrecen atención educativa formal a personas Adultas mayores</t>
  </si>
  <si>
    <t>(Número de colegios acompañados/Número de colegios que ofertan educación a personas adultas mayores)* 100%</t>
  </si>
  <si>
    <t>Número de Instituciones Educativas Distritales que ofrecen atención educativa formal a personas Adultas Mayores</t>
  </si>
  <si>
    <t>Número de colegios que cuentan con un modelo educativo de atención para personas Adultas Mayores</t>
  </si>
  <si>
    <t xml:space="preserve">Porcentaje de diseño e implementación de  lineamientos para la detección temprana  de la enfermedad de alzhéimer en Adultos Mayores 
</t>
  </si>
  <si>
    <t>(Avance ejecutado en el diseño e implementación de  lineamientos para la detección temprana  de la enfermedad de alzhéimer en personas mayores /Avance programado en el Diseño e implementación de  lineamientos para la detección temprana  de la enfermedad de alzhéimer en personas mayores)*100</t>
  </si>
  <si>
    <t>Porcentaje de personas mayores vinculadas en estrategias de educación ambiental que promueven estilos de vida saludable.</t>
  </si>
  <si>
    <t>(Sumatoria de personas mayores vinculadas en estrategias de educación ambiental que promueven estilos de vida saludables / Número de personas mayores que solicitan vinculación en las  estrategias de educación ambiental que promueven estilos de vida saludable ) * 100</t>
  </si>
  <si>
    <t>Numero de Actividades realizadas en "Nuevo Comienzo"</t>
  </si>
  <si>
    <t>Sumatoria de Actividades Realizadas.èn "Nuevo Camino"</t>
  </si>
  <si>
    <t>Numero de Actividades realizadas en" Celebración del Mes de la Persona Mayor"</t>
  </si>
  <si>
    <t>Sumatoria de Actividades Realizadas en "Celebración del Mes de la Persona Mayor"</t>
  </si>
  <si>
    <t>Numero de Actividades realizadas en "Viejoteca Local."</t>
  </si>
  <si>
    <t>Sumatoria de Actividades Realizadas en "Viejoteca Local".</t>
  </si>
  <si>
    <t>Numero de Actividades realizadas en " Viviendo a través del Juego"</t>
  </si>
  <si>
    <t>Sumatoria de Actividades Realizadas en "Viviendo a través del Juego"</t>
  </si>
  <si>
    <t>Porcentaje de Personas mayores de 62 años o más que se benefician con tarjetas personalizadas para SITM que les da un 10% de dcto en un máximo de 30 viajes al mes</t>
  </si>
  <si>
    <t>(sumatoria de personas mayores de 62 años o más que se benefician con tarjetas personalizadas para SITM que les da un 10% de dcto en un máximo de 30 viajes al mes / Total de personas mayores de 62 años o más que cumplen con los requisitos para acceder al beneficio)*100</t>
  </si>
  <si>
    <t>Porcentaje de personas adultas mayores que son formadas en temas de seguridad vial</t>
  </si>
  <si>
    <t>(sumatoria de personas adultas mayores formadas en temas de seguridad vial/ Total de personas adultas mayores que solicitan ser formadas en temas de seguridad vial)*100</t>
  </si>
  <si>
    <t>Porcentaje de hogares que tengan personas mayores a los cuales se les otorgó puntaje adicional para inclusión en el PIVE</t>
  </si>
  <si>
    <t>Sumatoria de hogares que tengan  personas mayores  con puntaje adicional para (calificación)  inclusión en el Programa Integral de Vivienda Efectiva (PIVE)   / Número de hogares que tengan personas mayores que se presentaron a la convocatoria PIVE*100</t>
  </si>
  <si>
    <t>Número de persona mayor atendida a través del servicio social en Centros de Protección Social</t>
  </si>
  <si>
    <t>Sumatoria de persona mayor atendida a través del servicio social en Centros de Protección Social</t>
  </si>
  <si>
    <t>Número de persona mayor atendida a través del servicio social en Centros Noche</t>
  </si>
  <si>
    <t>Sumatoria de persona mayor atendida a través del servicio social en Centros Noche</t>
  </si>
  <si>
    <t>Sumatoria de personas mayores  Habitantes de Calle atendidas en los centros de atención transitoria para la inclusión social</t>
  </si>
  <si>
    <t>N° de personas mayores habitantes de calle participantes en os centros de atención transitoria para la inclusión social/N° de personas mayores habitantes de calle que cumplen con los criterios de atención para los centros de atención transitoria para la inclusión social *100</t>
  </si>
  <si>
    <t>Sumatoria de personas mayores  Habitantes de Calle participantes en procesos de enlace social y seguimiento</t>
  </si>
  <si>
    <t>N° de personas mayores habitantes de calle participantes en procesos de enlace social y seguimientol/N° de personas mayores habitantes de calle que solicitan el proceso de enlace social y seguimiento *100</t>
  </si>
  <si>
    <t>Porcentaje de personas orientadas en procesos de prevencion de VIF</t>
  </si>
  <si>
    <t>N° personas orientada en procesos de prevención de volencia intrafamiliar/N° personas convocadas x100</t>
  </si>
  <si>
    <t>Pocentaje de procesos de restablecimiento de derechos realizados a favor de las personas mayores con discapacidad severa certificada y vulneración verificada.</t>
  </si>
  <si>
    <t>(Sumatoria de procesos de restablecimiento de derechos realizados a favor de las personas mayores con discapacidad severa certificada y vulneración verificada/ Total de procesos de restablecimiento de derechos a favor de personas mayores con discapacidad severa y vulneración verificada que cumplen con los requisitos para su atención) x 100</t>
  </si>
  <si>
    <t xml:space="preserve">Porcentaje de mujeres mayores de 60 años atendidas a través de la Línea Púrpura. </t>
  </si>
  <si>
    <t>(Sumatoria de mujeres mayores de 60 años atendidas a través de la Línea Púrpura/ Total de mujeres mayores de 60 años que se comunican a través de la linea Purpura) x 100</t>
  </si>
  <si>
    <t>Porcentaje de  mujeres mayores de 60 años victimas de violencia y personas a cargo protegidas de manera integral a través de Casas Refugio</t>
  </si>
  <si>
    <t>(Sumatoria de  mujeres mayores de 60 años victimas de violencia y personas a cargo protegidas de manera integral a través de Casas Refugio / Total de mujeres mayores de 60 años que cumplen con los requisitos para protección integral a través de Casa Refugio) x 100</t>
  </si>
  <si>
    <t>Porcentaje de mujeres mayores de 60 años orientadas  jurídicamante a través de casas de Igualdad de Oportunidades para las Mujeres.</t>
  </si>
  <si>
    <t>(Sumatoria mujeres mayores de 60 años orientadas  jurídicamante a través de casas de Igualdad de Oportunidades para las Mujeres / Total de mujeres mayores de 60 años que solicitan orientación jurídica en las Casas de Igualdad de Oportunidades) x 100</t>
  </si>
  <si>
    <t>Porcentaje de mujeres  mayores de 60 años con orientación psicosocial a través de casas de Igualdad de Oportunidades para las Mujeres.</t>
  </si>
  <si>
    <t>(Sumatoria de mujeres mayores de 60 años con orientación psicosocial a través de casas de Igualdad de Oportunidades para las Mujeres / Total de mujeres mayores de 60 años que solicitan orientación psicosocial en las Casas de Igualdad de Oportunidades) x 100</t>
  </si>
  <si>
    <t>Porcentaje de mujeres mayores de 60 años en ejercicio de prostitución atendidas en Casa de Todas</t>
  </si>
  <si>
    <t>Sumanoria de mujeres mayores de 60 años en ejercicio de prostitución atendidas en Casa de Todas / Total de mujeres mayores de 60 años en ejercicio de prostitución que solicitan atención en Casa de Todas) x 100</t>
  </si>
  <si>
    <t>Porcentaje de personas mayores atendidas con oportunidad en las Comisarías de Familia por violencia intrafamiliar</t>
  </si>
  <si>
    <t>Sumatoria de personas mayores victimas de vif atendidas con oportunidad en comisarías de familia/ total de personas  mayores atendidas en Comisarias de Familia x 100</t>
  </si>
  <si>
    <t>Pocentaje de actividades realizadas en la Celebración del Mes Mayor</t>
  </si>
  <si>
    <t>(N° de actividades realizadas / N° actividades programadas)*100</t>
  </si>
  <si>
    <t>Porcentaje de personas mayores con discapacidad incluidos efectivamente en los diferentes entornos educativo o productivo</t>
  </si>
  <si>
    <t>Total de personas mayores con discapacidad incluidos  efectivamente en los entornos educativo o productivo / Total de personas mayores incluidos en los entornos educativo o productivo * 100</t>
  </si>
  <si>
    <t>Boletín elaborado con los resultados de la EMP 2017 que dan cuenta de la información correspondiente a las personas mayores del Distrito Capital</t>
  </si>
  <si>
    <t>Número de Boletínes elaborados con los resultados de la EMP 2017 que dan cuenta de la información correspondiente a las personas mayores del Distrito Capital</t>
  </si>
  <si>
    <t>La meta está indicada para 2019</t>
  </si>
  <si>
    <t>Número de procesos de formación en atención diferencial por orientación sexual e identidad de género</t>
  </si>
  <si>
    <t>Sumatoria de procesos  desarrollados de formación en atención diferencial por orientación sexual e identidad de género/ total de procesos programados  en formación en atención diferencial por orientación sexual e identidad de género</t>
  </si>
  <si>
    <t>Número de servidores públicos vinculados en procesos de competencias para la atención inclusiva a personas con discapacidad.</t>
  </si>
  <si>
    <t>Total de servidores públicos vinculados en proceso de capacitación/ Total de servidores públicos programados para proceso de capacitación</t>
  </si>
  <si>
    <t>Porcentaje de servidores públicos de la Subdirección para la Vejez de SDIS capacitadas para la atención y prevención integral de vif y vs.</t>
  </si>
  <si>
    <t>Sumatoria  de servidores públicos capacitados/ total de las servidores públicos convocadas x 100</t>
  </si>
  <si>
    <t>Porcentaje de cumplimiento de las actividades programadas del Plan de Acción de la Política Pública Social de Envejecimiento y Vejez</t>
  </si>
  <si>
    <t>Sumatoria del cumplimiento de las  actividades programadas del Plan de Acción de la Política Pública Social de Envejecimiento y Vejez/Actividades programadas *100</t>
  </si>
  <si>
    <t>Sostenibilidad Ambiental, basada en la eficiencia energética.</t>
  </si>
  <si>
    <t>Ambiente sano para la equidad y el disfrute ciudadano</t>
  </si>
  <si>
    <t>179 Ambiente sano</t>
  </si>
  <si>
    <t>Igualdad de calidad de vida</t>
  </si>
  <si>
    <t>Igualdad y autonomía para una Bogotá incluyente</t>
  </si>
  <si>
    <t>Envejecimiento Digno, Activo y Feliz</t>
  </si>
  <si>
    <t>Gestión local, regional e internacional</t>
  </si>
  <si>
    <t>Fortalecimiento de la gobernabilidad, gobernanza y participación ciudadana</t>
  </si>
  <si>
    <t xml:space="preserve">Fortalecimiento a las organizaciones para la participación incidente en la ciudada </t>
  </si>
  <si>
    <t>Distrito Diverso</t>
  </si>
  <si>
    <t>Mujeres protagonistas, activas y empoderadas en el cierre de brechas de género</t>
  </si>
  <si>
    <t xml:space="preserve">Mujeres protagonistas activas y empoderadas </t>
  </si>
  <si>
    <t xml:space="preserve">Igualdad de calidad de vida
</t>
  </si>
  <si>
    <t>Gobierno Legítimo, fortalecimiento local y eficiencia</t>
  </si>
  <si>
    <t>Gobernanza e influencia local, regional e internacional</t>
  </si>
  <si>
    <t>Viviendo el Territorio</t>
  </si>
  <si>
    <t xml:space="preserve">Desarrollo Económico basado en el conocimiento </t>
  </si>
  <si>
    <t>Generar alternativas de ingreso y empleo de mejor calidad</t>
  </si>
  <si>
    <t>Fortalecimiento de alternativas para generación de ingresos de vendedores informales.</t>
  </si>
  <si>
    <t>Construcción de comunidad y cultura ciudadana transversal</t>
  </si>
  <si>
    <t>Cambio cultural y construcción del tejido social para la vida</t>
  </si>
  <si>
    <t>Poblaciones diversas e interculturales</t>
  </si>
  <si>
    <t>Atención Integral en y eficiente en Salud</t>
  </si>
  <si>
    <t xml:space="preserve">Gestión compartida del riesgo  y fortalecimiento de la EPS capital salud  </t>
  </si>
  <si>
    <t>Construccion de comunidad</t>
  </si>
  <si>
    <t>Cambio cultural y constrccion del tejido social para la vida.</t>
  </si>
  <si>
    <t>Intervencion integral en territorios y poblaciones priorizadas a traves de cultura recreacion y deporte</t>
  </si>
  <si>
    <t>Democracia Urbana</t>
  </si>
  <si>
    <t>Mejor movilidad para todos</t>
  </si>
  <si>
    <t>Gestión y control de la demanda de transporte</t>
  </si>
  <si>
    <t>Seguridad y Comportamientos para la Movilidad.</t>
  </si>
  <si>
    <t>Nuevo Ordenamiento Territorial</t>
  </si>
  <si>
    <t xml:space="preserve">
Financiación para el Desarrollo Territorial</t>
  </si>
  <si>
    <t>Financiacion para el desarrollo territorial</t>
  </si>
  <si>
    <t>Prevención y atención integral del fenómeno de habitabilidad en calle</t>
  </si>
  <si>
    <t>Igualdad de Calidad de Vida</t>
  </si>
  <si>
    <t>Igualdad y Autonomía para una Bogotá Incluyente</t>
  </si>
  <si>
    <t>Una ciudad para las familias</t>
  </si>
  <si>
    <t>Construcción de Comunidad y cultura ciudadana</t>
  </si>
  <si>
    <t xml:space="preserve"> Fortalecimiento del Sistema de Protección Integral a Mujeres Víctimas de Violencia - SOFIA</t>
  </si>
  <si>
    <t>Fortalecimiento del Sistema de Protección Integral a Mujeres Víctimas de Violencia - SOFIA</t>
  </si>
  <si>
    <t>Por una ciudad incluyente y sin barreras</t>
  </si>
  <si>
    <t>07 Eje transversal Gobierno legítimo, fortalecimiento local y eficiencia</t>
  </si>
  <si>
    <t>Gobierno Digital y Eficiente</t>
  </si>
  <si>
    <t>Comunicación, participación y educación para la sostenibilidad ambiental en el D.C</t>
  </si>
  <si>
    <t>Diseñar y ejecutar 5 planes de comunicación.</t>
  </si>
  <si>
    <t>Implementar un Plan de Seguimiento del plan de acción de la Política Pública.</t>
  </si>
  <si>
    <t>Formación para una participación ciudadana incidente en los asuntos públicos de la ciudad</t>
  </si>
  <si>
    <t>Formar 10000 Ciudadanos en los Procesos de Participación</t>
  </si>
  <si>
    <t>Fortalecimiento a las organizaciones para la participación incidente en la ciudad</t>
  </si>
  <si>
    <t>Fortalecer 50 organizaciones de nuevas expresiones en espacios de participación</t>
  </si>
  <si>
    <t>Atender integralmente  a 48.000 personas mayores en condición de fragilidad social en la ciudad de Bogotá  a través del servicio Centros Día</t>
  </si>
  <si>
    <t>Atender 13000 personas de los sectores sociales LGBTI, sus familias y redes de apoyo mediante las unidades operativas asociadas al servicio y los equipos locales</t>
  </si>
  <si>
    <t>Involucrar 125,000 ciudadano en procesos de gestión ambiental local.</t>
  </si>
  <si>
    <t>1067  Mujeres protagonistas, activas y empoderadas para 2017/ 
2018-7527 - Acciones con enfoque diferencial para el cierre de brechas de género</t>
  </si>
  <si>
    <t xml:space="preserve"> Mujeres protagonistas, activas y empoderadaS</t>
  </si>
  <si>
    <t>Formular y acompañar técnicamente un plan de igualdad de oportunidades para su implementación</t>
  </si>
  <si>
    <t>Asesorar 10 Instancias y Espacios de Participación Distrital que Realizan Acciones de seguimiento, evaluación, y monitoreo a las Políticas Públicas</t>
  </si>
  <si>
    <t>Entregar a 102.000 personas mayores en situación de vulnerabilidad socioeconómica apoyos económicos.</t>
  </si>
  <si>
    <t>Viviendo el territorio</t>
  </si>
  <si>
    <t>Asistir técnicamente 100%  proyectos de inversión social local con línea técnica de la Secretaria Distrital de Integración Social</t>
  </si>
  <si>
    <t>Integrar 90,000 personas a procesos de desarrollo de capacidades</t>
  </si>
  <si>
    <t>Oportunidades de generación de ingresos para vendedores informales.</t>
  </si>
  <si>
    <t>Asignar 320 alternativas de generación de ingresos a vendedores informalespersonas mayores y/o en condicion de discapacidad</t>
  </si>
  <si>
    <t>Acompañar 880 vendedores informales en proceso de emprendimiento y/o fortalecimiento empresarial integralmente</t>
  </si>
  <si>
    <t>Generación de alternativas comerciales transitorias</t>
  </si>
  <si>
    <t>Brindar 1000 Alternativas Comerciales Transitorias En Puntos Comerciales y la Red de Prestación de Servicios al Usuario del Espacio Público ¿REDEP (Quioscos y Puntos de Encuentro).</t>
  </si>
  <si>
    <t>Brindar 2000 Alternativas Comerciales Transitorias En Ferias Comerciales y Zonas de Aprovechamiento Económico Reguladas Temporales -ZAERT</t>
  </si>
  <si>
    <t>Formación e inserción laboral</t>
  </si>
  <si>
    <t>Vincular 2150 personas que ejercen actividades de economía informala programas de formación</t>
  </si>
  <si>
    <t xml:space="preserve">Realizar 84 actividades dirigidas a grupos étnicos, sectores sociales y etarios.   Realizar 84 actividades dirigidas a grupos étnicos, sectores sociales y etarios.            </t>
  </si>
  <si>
    <t xml:space="preserve">Implementar el 100% de las acciones de articulación, coordinación y gestión para el cumplimiento de los lineamientos de políticas públicas poblacionales y enfoque diferencial poblacional. </t>
  </si>
  <si>
    <t>Desarrollar 160 acciones de reconocimiento de las prácticas artísticas de grupos étnicos, etarios y sectores sociales</t>
  </si>
  <si>
    <t>Realizar 55.500 actividades artísticas incluyentes y descentralizadas para la transformación social en las 20 localidades.</t>
  </si>
  <si>
    <t xml:space="preserve">Cualificar 500  cuidadoras y cuidadores de personas mayores  en el Distrito Capital. </t>
  </si>
  <si>
    <t>Actualizar los 3 modelos de las propuestas educativas flexibles para responder a las necesidades de la población que por distintos factores no puede acceder a la educación, y requiere de otras alternativas para alcanzar la educación media.</t>
  </si>
  <si>
    <t>Gestión compartida del riesgo  y fortalecimiento de la EPS capital salud  1187</t>
  </si>
  <si>
    <t>Diseño e implementación de  lineamientos para la detección temprana  de la enfermedad de alzhéimer en Adultos Mayores</t>
  </si>
  <si>
    <t>Involucrar 1,125,000 ciudadanos en acciones de educación ambiental.</t>
  </si>
  <si>
    <t>Recreacion  Activa  365</t>
  </si>
  <si>
    <t>Realizar 150.509 actividades recreativas dirigidas a grupos etarios.</t>
  </si>
  <si>
    <t>Estabilización tarifaria del Sistema de Transporte Público gestionado por Transmilenio S. A.</t>
  </si>
  <si>
    <t xml:space="preserve">Remunerar el 100% de la prestación del Servicio de transporte y Recaudo del SITP, durante las
52 semanas del año
</t>
  </si>
  <si>
    <t xml:space="preserve">IMPLEMENTAR EL PLAN DISTRITAL DE SEGURIDAD VIAL </t>
  </si>
  <si>
    <t>Formar 800.000 personas en temas de seguridad vial</t>
  </si>
  <si>
    <t>Estructuración de instrumentos de financiación para el desarrollo territorial</t>
  </si>
  <si>
    <t xml:space="preserve">Apoyar la gestión de 80héctareas útil para la construcción de VIS útiles mediante la aplicación de instrumentos de financiación </t>
  </si>
  <si>
    <t>Atender integralmente a 2.226 personas mayores en condición de fragilidad social en la ciudad de Bogotá a través del servicio Centro de Protección Social.</t>
  </si>
  <si>
    <t>Atender a 500 personas mayores en situación de vulnerabilidad asociada a la falta de lugar estable para dormir en el servicio Centro Noche.</t>
  </si>
  <si>
    <t xml:space="preserve"> Orientar 12,000  personas en procesos de prevención de la violencia intrafamiliar, atendidas por los servicios sociales de la SDIS</t>
  </si>
  <si>
    <t xml:space="preserve"> Bogotá territorio seguro y sin violencias contra las mujeres</t>
  </si>
  <si>
    <t xml:space="preserve"> Territorialización de derechos a través de las Casas de Igualdad de Oportunidades para las Mujeres
</t>
  </si>
  <si>
    <t xml:space="preserve">Territorialización de derechos a través de las Casas de Igualdad de Oportunidades para las Mujeres
</t>
  </si>
  <si>
    <t>Realizar 30000 orientaciones psicosociales que contribuyan al mejoramiento de la calidad de vida de las mujeres victimas de violencia</t>
  </si>
  <si>
    <t>Mujeres protagonistas, activas y empoderadaS</t>
  </si>
  <si>
    <t>Operar 2 Casas de Todas  Para la Atención Integral  a mujeres en ejercicio de prostitución</t>
  </si>
  <si>
    <t>Alcanzar la oportunidad en el 100.00% de los casos de atención y protección a víctimas de violencias</t>
  </si>
  <si>
    <t>Incrementar a 2,000 personas con discapacidad con procesos de inclusión efectivos en el Distrito</t>
  </si>
  <si>
    <t xml:space="preserve">Fortalecimiento del Ciclo de politicas Públicas en el Distrito capital </t>
  </si>
  <si>
    <t>Realizar 10 estudios que permitan contar con información de calidad para la formulación, seguimiento y
evaluación de Políticas Públicas.</t>
  </si>
  <si>
    <t>Desarrollar actividades dirigidas a 7050 personas que laboran en los sectores público, privado o mixto, para realizar procesos de formación en atención diferencial por orientación sexual e identidad de género.</t>
  </si>
  <si>
    <t>Vincular a 1,500 servidores públicos en procesos de capacitación en competencias para la atención inclusiva a personas con discapacidad</t>
  </si>
  <si>
    <t xml:space="preserve">Capacitar 15,000 personas de las entidades distritales y personas de la sociedad civil para la atención integral y la prevención de violencia intrafamiliar y delito sexual </t>
  </si>
  <si>
    <t>Implementar 1 Plan de seguimiento del Plan de Acción de la PPSEV</t>
  </si>
  <si>
    <t xml:space="preserve"> 2,251.000.000</t>
  </si>
  <si>
    <t>$ 116</t>
  </si>
  <si>
    <t>No disponible</t>
  </si>
  <si>
    <t>$1.013.352.557.</t>
  </si>
  <si>
    <t>Fortalecimiento  a las Organizaciones Sociales y Comunitarias para una participación ciudadana informada e incidente con enfoque diferencial en el distrito capital. Bogotá</t>
  </si>
  <si>
    <t>Asesorar técnicamente a 900 organizaciones sociales y medios comunitarios y alternativos en el Distrito Capital</t>
  </si>
  <si>
    <t>5 - Construir Bogotá Región con gobierno abierto, transparente y ciudadanía consciente.</t>
  </si>
  <si>
    <t>51 - Gobierno Abierto</t>
  </si>
  <si>
    <t>Implementar una (1) estrategia para fortalecer a las organizaciones sociales, comunitarias, de propiedad horizontal y comunales, y las  instancias de participación.</t>
  </si>
  <si>
    <t>Posicionar al Gobierno Abierto de Bogotá-GABO como una nueva forma de gobernanza que reduce el riesgo de corrupción e incrementa el control ciudadano del gobierno.</t>
  </si>
  <si>
    <t>Implementar la Escuela de Formación ciudadana Distrital</t>
  </si>
  <si>
    <t>Formar a 100.000 ciudadanos en la modalidad presencial y virtual para el fortalecimiento de capacidades
democráticas en la ciudadanía</t>
  </si>
  <si>
    <t>Nombre
Indicador 
Segundo semestre
2020</t>
  </si>
  <si>
    <t>Fortalecimiento de las capacidades democráticas de la ciudadanía para la participación incidente y la
gobernanza, con enfoque de innovación social, en Bogotá.</t>
  </si>
  <si>
    <t xml:space="preserve">El presupuesto programado corresponde al total de los recursos proyectados del proyecto de inversión para implementar la oferta de formación de la Escuela de Participación que incluye y reconoce todos los grupos poblacionales y enfoques. </t>
  </si>
  <si>
    <t>N.A</t>
  </si>
  <si>
    <t>Fortalecer por medio de los procesos artísticos actividades que integren a las personas mayores y se generen intercambios generacionales para la trasmisión de saberes.</t>
  </si>
  <si>
    <t>N/A</t>
  </si>
  <si>
    <t>Vincular a 38300 personas mayores a procesos ocupacionales y de desarrollo humano a través de la atención integral en Centros Día</t>
  </si>
  <si>
    <t>Atender 2800 personas mayores en servicios de cuidado integral y protección en modalidad institucionalizada</t>
  </si>
  <si>
    <t>Atender 940 personas mayores en procesos de autocuidado y dignificación a través de servicios de cuidado transitorio (día-noche).</t>
  </si>
  <si>
    <t xml:space="preserve">Realizar el consejo distrital de Cultura de de Grupos etarios, y los consejos del sistema de arte, cultura y patrimonio necesarios para concertar planes, programas y proyectos que beneficien a esta población. </t>
  </si>
  <si>
    <t>Otorgar un puntaje adicional en la calificación para acceso a subsidio distrital de vivienda a los hogares que cuenten con por lo menos con una persona mayor</t>
  </si>
  <si>
    <t xml:space="preserve">Promover mecanismos para el fortalecimiento de los emprendimientos de subsistencia  que permitan la inclusión productiva de la población del sector informal mayor de 60 años identificada por el IPES
</t>
  </si>
  <si>
    <t>Propósito 1: Hacer un nuevo contrato social con igualdad de oportunidades para la inclusión social, productiva y política.</t>
  </si>
  <si>
    <t>Aumentar la inclusión productiva y el acceso a las economías de aglomeración con emprendimiento y empleabilidad con enfoque poblacional-diferencial, territorial y de género</t>
  </si>
  <si>
    <t>Programa 18: Cierre de brechas para la inclusión productiva urbano rural</t>
  </si>
  <si>
    <t>Fortalecimiento oferta de alternativas económicas en el espacio público en Bogotá</t>
  </si>
  <si>
    <t>Brindar a 600 emprendedores procesos de formación y capacitación acorde a sus necesidades</t>
  </si>
  <si>
    <t>Propósito 3: Inspirar confianza y legitimidad para vivir sin miedo y ser epicentro de cultura ciudadana, paz y reconciliación.</t>
  </si>
  <si>
    <t>Disminuir  la ilegalidad y la conflictividad en el uso y ordenamiento del espacio público, privado y en el medio ambiente rural y urbano.</t>
  </si>
  <si>
    <t>Programa 44: Autoconciencia, respeto y cuidado en el espacio publico</t>
  </si>
  <si>
    <t>Intervenir al menos 10 zonas de la ciudad para la construcción social del espacio público basada en el respeto, el diálogo y el acatamiento voluntario de las normas con énfasis en vendedores informales y bici taxistas, en concordancia con las estrategias de recuperación económica de la ciudad.</t>
  </si>
  <si>
    <t>Implementación de estrategias de organización de zonas de uso y aprovechamiento económico del espacio público en Bogotá.</t>
  </si>
  <si>
    <t>Formar y capacitar 1020 personas para el trabajo y el fortalecimiento productivo</t>
  </si>
  <si>
    <t>Realizar 14826 Procesos de identificación, registro y caracterización a vendedores informales</t>
  </si>
  <si>
    <t>Fórmula de cálculo del indicador</t>
  </si>
  <si>
    <t>Hacer un nuevo contrato social con igualdad de oportunidades para la inclusión social, productiva
y política</t>
  </si>
  <si>
    <t>Transformación cultural para la conciencia ambiental y el cuidado de la fauna doméstica</t>
  </si>
  <si>
    <t>Vincular 3.500.000 personas a las estrategias de cultura ciudadana, participación, educación ambiental y protección
animal, con enfoque territorial, diferencial y de género."</t>
  </si>
  <si>
    <t>Transformación cultural ambiental a partir de estrategias de educación, participación y comunicación
en Bogotá</t>
  </si>
  <si>
    <t>Vincular 1600000 personas a las estrategias de educación ambiental.
Vincular 400,000.00 personas de organizaciones ambientales y ciudadanía en general a la estrategia de
participación ciudadana</t>
  </si>
  <si>
    <t>2.671.000.000</t>
  </si>
  <si>
    <t xml:space="preserve">Alvaro Vargas </t>
  </si>
  <si>
    <t>alvaro.vargas@scrd.gov.co</t>
  </si>
  <si>
    <t>Hacer un nuevo contrato social con igualdad de oportunidades para la inclusión social, productiva
y política</t>
  </si>
  <si>
    <t>Creación y vida cotidiana: Apropiación ciudadana del arte, la cultura y el patrimonio, para la democracia cultural</t>
  </si>
  <si>
    <t>Desarrollar una (1) estrategia intercultural para fortalecer los diálogos con la ciudadanía en sus múltiples diversidades poblacionales y territoriales</t>
  </si>
  <si>
    <t>Fortalecimiento estratégico de la gestión cultural territorial, poblacional y de la participación incidente
en Bogotá</t>
  </si>
  <si>
    <t>Concertar e implementar 23 procesos para el fortalecimiento, reconocimiento, valoración y la pervivencia cultural de los grupos étnicos, etários y sectores sociales.</t>
  </si>
  <si>
    <t>Desarrollar una (1) estrategia para promover y fortalecer la gestión cultural territorial y los espacios de participación ciudadana del sector cultura, y su incidencia en los presupuestos participativos</t>
  </si>
  <si>
    <t>Desarrollar 26 estrategias para el fortalecimiento y cualificación del Sistema Distrital de Arte, Cultura y Patrimonio, los procesos de participación y la gestión territorial</t>
  </si>
  <si>
    <t xml:space="preserve">Realizar las gestiones para posibilitar el acceso de creadores y gestores culturales al Beneficio Económico Periódico-BEPS </t>
  </si>
  <si>
    <t>Subsidios y transferencias para la equidad</t>
  </si>
  <si>
    <t xml:space="preserve">Entregar el 100% de los recursos previstos para Beneficios Económicos Periódicos (BEPS) </t>
  </si>
  <si>
    <t xml:space="preserve">
 Aportes para los creadores y gestores culturales de Bogotá</t>
  </si>
  <si>
    <t>Porcentaje de acciones de fortalecimeinto realizadas.</t>
  </si>
  <si>
    <t>01 Hacer un nuevo contrato social con igualdad de oportunidades para la inclusión social, productiva y política</t>
  </si>
  <si>
    <t>21 Creación y vida cotidiana: Apropiación ciudadana del arte, la cultura y el patrimonio, para la democracia cultural</t>
  </si>
  <si>
    <t>Formular 21 estrategias de transferencia de conocimiento que permitan fomentar, apoyar y fortalecer las manifestaciones artísticas, intercambio de experiencias y encuentros entre pares</t>
  </si>
  <si>
    <t>Fortalecimiento a las Artes, territorios y cotidianidades</t>
  </si>
  <si>
    <t>Realizar 8.580 Actividades de circulación artística y cultural</t>
  </si>
  <si>
    <t>vtorresm1@educacionbogota.gov.co</t>
  </si>
  <si>
    <t>1 - Hacer un nuevo contrato social con igualdad de oportunidades para la inclusión social, productiva y política.</t>
  </si>
  <si>
    <t>5 - Cerrar las brechas DIGITALES, de cobertura, calidad y competencias a lo largo del ciclo de la formación integral, desde primera infancia hasta la educación superior y continua para la vida.</t>
  </si>
  <si>
    <t>14 - Formación integral: más y mejor tiempo en los colegios</t>
  </si>
  <si>
    <t>Implementar en el  100% de colegios públicos distritales la política de educación inclusiva con enfoque diferencial para estudiantes con especial protección constitucional como la población víctima del conflicto, migrante y la población con discapacidad, así como  para estudiantes en aulas hospitalarias, domiciliarias y aulas refugio, entre otros.</t>
  </si>
  <si>
    <t>Fortalecimiento de la política de educación inclusiva para poblaciones y grupos  de especial protección constitucional de Bogotá D.C.</t>
  </si>
  <si>
    <t>100% de colegios públicos distritales</t>
  </si>
  <si>
    <t>Ofrecer atención educativa formal a personas adultas mayores en el marco de las estrategias educativas flexibles con enfoque diferencial.</t>
  </si>
  <si>
    <t>Porcentaje de hogares que cuentan con por lo menos una persona mayor con puntaje adicional en la calificación para acceso a subsidio distrital de vivienda</t>
  </si>
  <si>
    <t xml:space="preserve">Hacer un nuevo contrato social 
con igualdad de oportunidades para
la inclusión social, productiva y
política. </t>
  </si>
  <si>
    <t>Rediseñar el esquema de subsidios y 
contribuciones de Bogotá para garantizar
un ingreso mínimo por hogar, que reduzca el peso de los factores que afectan la equidad del ingreso de los 
hogares.</t>
  </si>
  <si>
    <t xml:space="preserve">Acceso a soluciones de vivienda </t>
  </si>
  <si>
    <t>Entregar 10.500 soluciones 
habitacionales, para familias
vulnerables con prioridad
en hogares con jefatura
femenina, personas con discapacidad,
víctimas del conflicto armado, 
población étnica y adultos mayores.</t>
  </si>
  <si>
    <t xml:space="preserve">Generación de mecanismos 
para facilitar el acceso a una 
solución de vivienda a hogares
vulnerables en Bogotá.  </t>
  </si>
  <si>
    <t>Beneficiar 6.000 hogares
con subsidios.</t>
  </si>
  <si>
    <t>Acciones de comunicación y pedagogía dirigidas a PcD,  cuidadores, personas mayores  y demás actores viales en los diferentes escenarios</t>
  </si>
  <si>
    <t>Número de acciones de comunicación y pedagogía dirigidas a PcD,  cuidadores, personas mayores  y demás actores viales en los diferentes escenarios</t>
  </si>
  <si>
    <t>Sumatoria de acciones de comunicación y pedagogía dirigidas a PcD, cuidadores, personas mayores y demás actores viales</t>
  </si>
  <si>
    <t>Próposito 4: Hacer de Bogotá - Región un modelo de movilidad, creatividady productividad incluyente y sostenible</t>
  </si>
  <si>
    <t>Mejorar la experiencia de viaje a través de los componentes de tiempo, calidad y costo, con enfoque de género, diferencial, territorial y regional.</t>
  </si>
  <si>
    <t>Movilidad segura, sostenible y accesible</t>
  </si>
  <si>
    <t>Definir e implementar dos estrategias de cultura ciudadana para el sistema de movilidad, con enfoque diferencial, de género y territorial, donde una de ellas incluya la prevención, atención y sanción de la violencia contra la mujer en el transporte.</t>
  </si>
  <si>
    <t>Fortalecimiento de la comunicación y la cultura para la movilidad como elementos constructivos y pedagógicos del nuevo contrato social, en Bogotá</t>
  </si>
  <si>
    <t xml:space="preserve">Definir e implementar el  100 porciento de las estrategias de cultura para la movilidad con enfoque diferencial, de género y territorial.
 </t>
  </si>
  <si>
    <t>Porcentaje de Personas mayores de 62 años o más que se benefician con tarjetas personalizadas para SITM que les da un 10% de descuento en un máximo de 30 viajes al mes.</t>
  </si>
  <si>
    <t>Contar con un sistema de transporte masivo miltimodal,regional, sostenible limpio y que cumpla con todos los parametros en materia de bioseguridad, complementado con el mejoramiento integral de la rd de ciclorutas de la ciudad  que mejoren las condiciones de accesibilidad y seguridad de la red, aumentando así el número de personas que utilizan la bicicleta para el transporte</t>
  </si>
  <si>
    <t xml:space="preserve">Mejorar la experiencia de viaje a través de los componentes de tiempo, calidad y costo, con enfoque de género, diferencial, territorial y regional, teniendo como eje estructurador la red de metro regional, el sistema integradode transporte público y la red de ciclorrutas </t>
  </si>
  <si>
    <t xml:space="preserve">Reducir el gasto en transporte público de los hogares de mayor vulnerabilidad  económica con enfoque poblacional, diferencial y de género, para que represente el 15% de sus ingresos  </t>
  </si>
  <si>
    <t>Remunerar el 100% de la prestación del servicio de Transporte y Recaudo  del SITP, durante las 52 semanas del año</t>
  </si>
  <si>
    <t>Estabilización tarifaria del Sistema de Transporte Público gestionado por Transmilenio S.A.</t>
  </si>
  <si>
    <t>Remunerar el 100% de la prestación del servicio de transporte y Recaudo del SITP, durante las 52 semanas del año.</t>
  </si>
  <si>
    <t>TRANSMILENIO S.A. no ejecuta presupuesto por población con tarifa diferencial espeífica, los recursos los ejecuta para todas las poblaciones.</t>
  </si>
  <si>
    <t>Ofertar 92.500 cupos para personas mayores en el servicio de apoyos económicos, proporcionándoles un ingreso económico para mejorar su autonomía y calidad de vida</t>
  </si>
  <si>
    <t>Número de cupos para personas mayores en el servicio de apoyos económicos, proporcionándoles un ingreso económico para mejorar su autonomía y calidad de vida</t>
  </si>
  <si>
    <t>Sumatoria de cupos para personas mayores en el servicio apoyos económicos</t>
  </si>
  <si>
    <t>Número de personas mayores atendidas en servicios de cuidado integral y protección en modalidad institucionalizada</t>
  </si>
  <si>
    <t>Sumatoria de personas mayores atendida en servicios de cuidado integral y protección en modalidad institucionalizada</t>
  </si>
  <si>
    <t>Número de personas atendidas en procesos de autocuidado y dignificación a través de servicios de cuidado transitorio (día-noche).</t>
  </si>
  <si>
    <t>Sumatoria de personas atendidas en procesos de autocuidado y dignificación a través de servicios de cuidado transitorio (día-noche).</t>
  </si>
  <si>
    <t>Hacer un nuevo contrato social con igualdad de oportunidades para la inclusión social, productiva y política.</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</si>
  <si>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</si>
  <si>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Sistema Distrital del Cuidado</t>
  </si>
  <si>
    <t>Compromiso con el envejecimiento activo y una Bogotá cuidadora e incluyente.</t>
  </si>
  <si>
    <t>Incrementar en un 57% la participación de personas mayores en procesos que fortalezcan su autonomía, el desarrollo de sus capacidades, el reentrenamiento laboral para la generación de ingresos y la integración a la vida de la ciudad a través de la ampliación, cualificación e innovación en los servicios sociales con enfoque diferencial.</t>
  </si>
  <si>
    <t>Incrementar progresivamente en un 60% el valor de los apoyos económicos y ampliar los cupos para personas mayores contribuyendo a mejorar su calidad de vida e incrementar su autonomía en el entorno familiar y social.</t>
  </si>
  <si>
    <t>Porcentaje de personas mayores atendidas en servicios sociales para la  población habitabilidad de calle</t>
  </si>
  <si>
    <t xml:space="preserve">Hacer un nuevo contrato social con igualdad de oportunidades para la inclusión social, productiva y política </t>
  </si>
  <si>
    <t>Reducir la pobreza monetaria, multidimensional y la feminización de la pobreza.</t>
  </si>
  <si>
    <t>Movilidad social integral</t>
  </si>
  <si>
    <t>Incrementar en 825 cupos la atención integral de ciudadanas y ciudadanos  habitantes de calle en los  servicios sociales que  tiene la Secretaría Distrital de Integración Social dispuestos para su atención, que considere los impactos sociales y sanitarios de la emergencia.</t>
  </si>
  <si>
    <t>Implementación de  estrategias y servicios integrales para el abordaje del fenómeno de habitabilidad en calle en Bogotá</t>
  </si>
  <si>
    <t>Atender 9795 ciudadanas y ciudadanos habitantes de calles y en riesgo de estarlo, para  la mitigación de riesgos y daños asociados al fenómeno de habitabilidad en calle.</t>
  </si>
  <si>
    <t>Atender a  mujeres mayores victimas de violencias  a traves de la l  Línea Púrpura. (Dirección de Eliminación de Violencias)</t>
  </si>
  <si>
    <t>31/06/2024</t>
  </si>
  <si>
    <t xml:space="preserve">Inspirar confianza y legitimidad para vivir sin miedo y ser epicentro de cultura  ciudadana, paz y reconciliación </t>
  </si>
  <si>
    <t>Reducir la aceptación cultural e institucional del machismo y las violencias contra las mujeres, así como del racismo, el clasismo, la homofobia y la xenofobia.</t>
  </si>
  <si>
    <t>Más mujeres viven una vida libre de violencias, se sienten seguras y acceden con confianza al sistema de justicia</t>
  </si>
  <si>
    <t xml:space="preserve">Alcanzar al menos el 80% de efectividad (respuesta inmediata y llamadas de vueltas y contactos por chat) en la atención a la Línea Purpura “Mujeres escuchan mujeres” integrando un equipo de la misma a la línea de emergencia 123. </t>
  </si>
  <si>
    <t xml:space="preserve">Ampliar a 6 el modelo de operación de Casa Refugio priorizando la ruralidad (Acuerdo 631/2015) y modalidad intermedia. </t>
  </si>
  <si>
    <t>Brindar orientaciones y asesorías jurídicas a mujeres  mayores a través de Casas de Igualdad de Oportunidades para las Mujeres. (Dirección de Territorialización)</t>
  </si>
  <si>
    <t>Hacer un nuevo contrato social con igualdad de oportunidades para la inclusión, social, productiva y política</t>
  </si>
  <si>
    <t>Igualdad de oportunidades y desarrollo de capacidades para las mujeres</t>
  </si>
  <si>
    <t>Territorializar la Política Pública de Mujeres y Equidad de Género a través de las Casas de Igualdad de Oportunidades en las 20 Localidades.</t>
  </si>
  <si>
    <t>Hacer un nuevo contrato social con igualdad de oportunidades para la inclusión social, productiva y política</t>
  </si>
  <si>
    <t xml:space="preserve">Reducir la pobreza monetaria, multidimensional y la feminización de la pobreza
</t>
  </si>
  <si>
    <t xml:space="preserve">Promoción de la igualdad, el desarrollo de capacidades y el reconocimiento de las mujeres. </t>
  </si>
  <si>
    <t>Diseñar acciones afirmativas con enfoque diferencial, para desarrollar capacidades y promover los derechos de las mujeres en todas sus diversidades, en los sectores de la administración distrital y en las localidades.</t>
  </si>
  <si>
    <t>Formar mujeres adultas mayores en temas de promoción, reconocimiento y apropiación de sus derechos a través del uso de herramientas TIC y metodologías participativas.</t>
  </si>
  <si>
    <t>Porcentaje de  mujeres adultas mayores formadas en temas de promoción, reconocimiento y apropiación de sus derechos a través del uso de herramientas TIC y metodologías participativas.</t>
  </si>
  <si>
    <t xml:space="preserve">Aumentar un 30% el número de mujeres formadas en los Centros de Inclusión Digital </t>
  </si>
  <si>
    <t xml:space="preserve">Formar mujeres mayores en emprendimiento y empleabilidad para la autonomía económica de las mujeres.
</t>
  </si>
  <si>
    <t>Porcentaje de  mujeres adultas mayores formadas en temas emprendimiento y empleabilidad para la autonomía económica de las mujeres.</t>
  </si>
  <si>
    <t xml:space="preserve">Igualdad de oportunidades y desarrollo de capacidades para las mujeres
</t>
  </si>
  <si>
    <t>Oportunidades de educación, salud y cultura para mujeres, jóvenes, niños, niñas y adolescentes</t>
  </si>
  <si>
    <t xml:space="preserve">Diseñar y acompañar la estrategia de emprendimiento y empleabilidad para la autonomía económica de las mujeres.
</t>
  </si>
  <si>
    <t xml:space="preserve">Una estrategia pedagógica para la valoración, la resignificación, el reconocimiento y la redistribución del trabajo de cuidado no remunerado que realizan las mujeres en Bogotá. </t>
  </si>
  <si>
    <t xml:space="preserve">Generar la implementación en la ciudad y la ruralidad de la estrategia de manzanas del cuidado y unidades móviles de servicio del cuidado, para mujeres mayores que requieren cuidado y para los y las cuidadoras de personas y animales domésticos 
</t>
  </si>
  <si>
    <t>% de avance en la definición técnica y coordinación para la  implementación del Sistema Distrital de Cuidado</t>
  </si>
  <si>
    <t>Identificar y caracterizar  vendedores informales en el espacio público informales mayores de 60 años</t>
  </si>
  <si>
    <t>Asignar a población mayor de 60 años alternativas comerciales  transitorias en puntos comerciales, quioscos, puntos de encuentro</t>
  </si>
  <si>
    <t>Porcentaje de organizaciones y/o procesos de personas mayores beneficiados por procesos de formación.</t>
  </si>
  <si>
    <t>Acompañar de manera técnica al Consejo Distrital y Consejos Locales de Sabios y Sabias, y Fortalecimiento a Organizaciones Sociales de Personas Mayores.</t>
  </si>
  <si>
    <t xml:space="preserve"> Porcentaje de personas mayores formadas.</t>
  </si>
  <si>
    <t>Mejoramiento de la capacidad de respuesta institucional de las Comisarías de Familia en Bogotá</t>
  </si>
  <si>
    <t>Contribución a la protección de los derechos de las familias especialmente de sus integrantes
afectados por la violencia intrafamiliar en la ciudad de Bogotá</t>
  </si>
  <si>
    <t>Implementación de Políticas Públicas lideradas por la Secretaria de la Mujer y Transversalización de género para promover igualdad, desarrollo de capacidades y reconocimiento de las mujeres de Bogotá</t>
  </si>
  <si>
    <t>Compromiso Social por la Diversidad en Bogotá</t>
  </si>
  <si>
    <t>Implementación del Sistema Distrital de Cuidado en Bogotá</t>
  </si>
  <si>
    <t>Fortalecimiento a la implementación del Sistema Distrital de Protección integral a las mujeres víctimas de violencias - SOFIA en Bogotá</t>
  </si>
  <si>
    <t>Implementación de la Estrategia de Territorialización de la Política Pública de Mujeres y Equidad de Género a través de las Casas de Igualdad de Oportunidades para las Mujeres en Bogotá</t>
  </si>
  <si>
    <t>Implementación de acciones afirmativas dirigidas a las mujeres con enfoque diferencial y de género en Bogotá</t>
  </si>
  <si>
    <t>Implementar una ruta de atención integral para las personas mayores</t>
  </si>
  <si>
    <t>PLAN DE DESARROLLO DISTRITAL</t>
  </si>
  <si>
    <t>INVERSIÓN</t>
  </si>
  <si>
    <t>Identificación Fuente de Financiación</t>
  </si>
  <si>
    <t>OBSERVACIONES</t>
  </si>
  <si>
    <t>Formar en participación, incidencia social y política a personas mayores</t>
  </si>
  <si>
    <t>META 5 BRINDAR ATENCION A 16.000 PERSONAS DE LOS SECTORES LGBTI, SUS FAMILIAS Y REDES DE APOYO DESDE LOS SERVICIOS SOCIALES DE LA SUBDIRECCIÓN PARA ASUNTOS LGBTI Y LA ESTRATEGIA TERRITORIAL INTEGRAL SOCIAL</t>
  </si>
  <si>
    <t>NUEVA</t>
  </si>
  <si>
    <t xml:space="preserve">N.A. </t>
  </si>
  <si>
    <t>No se van a programar  actividades durante el II semestre debido a la dificultad de continuar con los talleres de prevención de violencia intrafamiliar de manera presencial por la emergencia sanitaria COVID 19 en los Centros Dia. 
En este momento los esfuerzos están focalizados en la formulación del Plan de Acción Distrital de Prevención de VIolencias.</t>
  </si>
  <si>
    <t xml:space="preserve">Formular e implementar una estrategia pedagógica para la valoración, la resignificación, el reconocimiento y la redistribución del trabajo de cuidado no remunerado que realizan las mujeres en Bogotá </t>
  </si>
  <si>
    <t xml:space="preserve">Generar la Implementación en la Ciudad y la ruralidad de la estrategia de manzanas del cuidado y unidades móviles de servicio ciudadano, </t>
  </si>
  <si>
    <t xml:space="preserve">Inspirar confianza, legitimidad para vivir sin miedo y ser epicentro de cultura, paz y reconciliación
</t>
  </si>
  <si>
    <t xml:space="preserve">25. Reducir los mercados criminales, los delitos de alto impacto y hechos violentos con énfasis en los que afectan a mujeres, peatones, biciusuarios y usuarios del transporte público.   </t>
  </si>
  <si>
    <t>Plataforma institucional para la seguridad y la justicia</t>
  </si>
  <si>
    <t xml:space="preserve">/ Fortalecer el 100% de las Comisarías de Familia en su estructura organizacional y su capacidad operativa, humana y tecnológica, para garantizar a las víctimas de violencia intrafamiliar el oportuno acceso a la justicia y la garantía integral de sus derechos. </t>
  </si>
  <si>
    <t>Atender oportunamente el 100% de de violencia intrafamiliar</t>
  </si>
  <si>
    <t>01 Hacer un nuevo contrato social con igualdad de oportunidades para la inclusión social, productiva
y política</t>
  </si>
  <si>
    <t xml:space="preserve">03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
</t>
  </si>
  <si>
    <t>06 Sistema Distrital del Cuidado</t>
  </si>
  <si>
    <t>Formular, implementar, monitorear y evaluar un Plan Distrital de Prevención Integral de las Violencias
contra las niñas, los niños, adolescentes, mujeres y personas mayores, de carácter interinstitucional, intersectorial y
transectorial, con enfoque de derechos, diferencial, poblacional, ambiental, territorial y de género</t>
  </si>
  <si>
    <t>Implementar un Plan Distrital de Prevención Integral de las Violencias contra las niñas,
los niños, adolescentes, mujeres y personas mayores, de carácter interinstitucional, intersectorial y transectorial, con
enfoque de derechos, diferencial, poblacional, ambiental, territorial y de género</t>
  </si>
  <si>
    <t>Porcetaje de acividades realizadas en el marco de la celebración del mes mayor</t>
  </si>
  <si>
    <t>Meta 60: Incrementar en un 57% la participación de personas mayores en procesos que fortalezcan su autonomía, el desarrollo de sus capacidades, el cuidado, el reentrenamiento laboral para la generación de ingresos y la integración a la vida de la ciudad a través de la ampliación, cualificación e innovación en los servicios sociales con enfoque diferencial acorde a las necesidades de la población</t>
  </si>
  <si>
    <t>Compromiso con el envejecimiento activo y una Bogotá cuidadora e incluyente</t>
  </si>
  <si>
    <t xml:space="preserve">Implementar el 100% de las acciones  del plan de acción de la Política Pública Social de Envejecimiento y Vejez </t>
  </si>
  <si>
    <t>El presupuesto no se puede desagregar porque es interinstitucional y de gestión en muchos de los casos, para la realización de las actividades de conmemoración del mes mayor</t>
  </si>
  <si>
    <t>Número de Alcaldias Locales asistidas técnicamente</t>
  </si>
  <si>
    <t>Gestión Pública Local</t>
  </si>
  <si>
    <t>Construir Bogotá Región con gobierno abierto, transparente y ciudadanía consciente</t>
  </si>
  <si>
    <t>Fortalecimiento de los procesos territoriales y la construcción de respuestas integradoras e
innovadoras en los territorios de Bogotá - Región</t>
  </si>
  <si>
    <t>20 Alcaldía Locales</t>
  </si>
  <si>
    <t>Las asistencias se realizan a través de los agentes territoriales y el equipo de los profesionales del nivel central de la SDIS, los cuales cumplen esta actividad y varios otras, en el narco de las obligaciones contractuales, por ello no es posible determinar un presupuesto específico.</t>
  </si>
  <si>
    <t>Asistir a 20 alcaldía locales en los procesos de formulación, implementación y seguimiento de los proyectos de inversión - Fondos de Desarrollo Local</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</si>
  <si>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</si>
  <si>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1. Implementar un modelo de inclusión social, a través de la vinculación de personas de los sectores sociales LGBTI en pobreza extrema y vulnerabilidad social a la oferta de servicios sociales de seguridad alimentaria, transferencias monetarias y/o de cuidado de la Secretaría Distrital de Integración Social, teniendo en cuenta los impacto de la emergencia social y sanitaria sobre esta población.</t>
  </si>
  <si>
    <t>Incrementar la efectividad de la gestión pública distrital y local.</t>
  </si>
  <si>
    <t xml:space="preserve">Incrementar la efectividad de la gestión pública distrital y local.
</t>
  </si>
  <si>
    <t xml:space="preserve">Programa: Movilidad social integral 
</t>
  </si>
  <si>
    <t>Realizar 280.000 atenciones a personas por medio del servicio social Centros de Desarrollo de Comunitario.</t>
  </si>
  <si>
    <t xml:space="preserve">Fortalecimiento de los procesos territoriales y la construcción de respuestas integradoras e innovadoras en los territorios de la Bogotá- Región. </t>
  </si>
  <si>
    <t>Meta : Realizar 280.000 atenciones a personas por medio del servicio social Centros de Desarrollo de Comunitario</t>
  </si>
  <si>
    <t>Promover la participación, la transformación cultural, deportiva, recreativa, patrimonial y artística que propicien espacios de encuentro, tejido social y reconocimiento del otro.</t>
  </si>
  <si>
    <t>Las acciones se realizarán con presupuesto de funcionamiento</t>
  </si>
  <si>
    <t>1.Hacer un nuevo contrato social con igualdad de oportunidades para la inclusión social, productiva y política.</t>
  </si>
  <si>
    <t>9. Promover la participación, la transformación cultural, deportiva, recreativa, patrimonial y artística que propicien espacios de encuentro, tejido social y reconocimiento del otro.</t>
  </si>
  <si>
    <t>20. Bogotá, referente en cultura, deporte, recreación y actividad física, con parques para el desarrollo y la salud</t>
  </si>
  <si>
    <t>135. Aumentar a 48% el porcentaje de personas que realizan actividad física en Bogotá</t>
  </si>
  <si>
    <t>Construcción de comunidades activas y saludables en Bogotá</t>
  </si>
  <si>
    <t xml:space="preserve">Realizar 9.495 actividades fisicas dirigidas y programas  deportivos para el fomento de la vida activa </t>
  </si>
  <si>
    <t>Rediseñar el esquema de subsidios y contribuciones de Bogotá para garantizar un ingreso mínimo por hogar, que reduzca el peso de los factores que afectan la equidad del ingreso de los hogares.</t>
  </si>
  <si>
    <t xml:space="preserve">Sumatoria de acciones de fortalecimiento realizadas/total de acciones programadas </t>
  </si>
  <si>
    <t>Sumatoria de hogares que cuentan por lo menos con una  persona mayore  con puntaje adicional en la calificación para el acceso a subsidio de vivienda   / Número de hogares que tengan personas mayores que se presentaron a la convocatoria*100</t>
  </si>
  <si>
    <t>Sumanoria de mujeres mayores de 60 años formadas en emprendimiento / Total de mujeres mayores de 60 años identificadas) x 100</t>
  </si>
  <si>
    <t>META 5. BRINDAR ATENCION A 16.000 PERSONAS DE LOS SECTORES LGBTI, SUS FAMILIAS Y REDES DE APOYO DESDE LOS SERVICIOS SOCIALES DE LA SUBDIRECCIÓN PARA ASUNTOS LGBTI Y LA ESTRATEGIA TERRITORIAL INTEGRAL SOCIAL</t>
  </si>
  <si>
    <t xml:space="preserve">Natalia Acevedo Guerrero
Directora  Enfoque Diferencial, Angelica Badillo Ramirez. Referente Mujeres Adultas y Mayores </t>
  </si>
  <si>
    <t>3046120741  3123542740</t>
  </si>
  <si>
    <t>nacevedo@sdmujer.gov.co, abadillo@sdmujer.gov.co</t>
  </si>
  <si>
    <t>NO REPORTARON</t>
  </si>
  <si>
    <t xml:space="preserve">
Julieta Vera Quiroga</t>
  </si>
  <si>
    <t>julieta.vera@idartes.gov.co</t>
  </si>
  <si>
    <t>Realizar acompañamiento pedagógico, didáctico y curricular a docentes y directivos docentes de las instituciones educativas distritales, en la atención educativa  a la poblacion adulta mayor desde enfoque diferencial.</t>
  </si>
  <si>
    <t>Virginia Torres - Dirección de Inclusión</t>
  </si>
  <si>
    <t xml:space="preserve">MARIO GIOVANNI MONROY HERNANDEZ 
CLAUDIA YOLANDA MOLINA GAITAN
NELSON OSORIO </t>
  </si>
  <si>
    <t>giovanni.monroy@idrd.gov.co 
claudia.molina@idrd.gov.co   nelson.osorio@idrd.gov.co</t>
  </si>
  <si>
    <t>31/06/2020</t>
  </si>
  <si>
    <t xml:space="preserve">Incluir efectivamente a personas mayores con discapacidad, en los entornos Productivo y Educativo, en articulación con los sectores público y privado. </t>
  </si>
  <si>
    <t>Jenny Elizabeth Tibocha Julio</t>
  </si>
  <si>
    <t xml:space="preserve">Cualificación de funcionarios públicos a través de procesos de formación en atención diferencial por orientación sexual e identidad de género, orientado a las personas mayores. </t>
  </si>
  <si>
    <t xml:space="preserve"> Vincular a 1500 servidores públicos en procesos de capacitación en competencias para la atención inclusiva a personas con discapacidad</t>
  </si>
  <si>
    <t>Resultado indicador año 2020. Primer semestre</t>
  </si>
  <si>
    <t>% de Avance Indicador año 2020. Primer semestre</t>
  </si>
  <si>
    <t xml:space="preserve">Personas mayores de 60 años formadas en competencias para el trabajo </t>
  </si>
  <si>
    <t>Porcentaje de  mujeres  mayores  y personas a cargo protegidas a través de Casas Refugio de manera integral</t>
  </si>
  <si>
    <t xml:space="preserve">Porcentaje de mujeres adultas  mayores atendidas a través de la Línea Púrpura. </t>
  </si>
  <si>
    <t>Porcentaje de mujeres adultas mayores atendidas a través de la línea pùrpura/total de mujeres atendidas a travaes de la lìnea pùrpura</t>
  </si>
  <si>
    <t>Porcentaje de  mujeres  mayores  y personas a cargo protegidas a través de Casas Refugio de manera integral/total de mujeres mayores protegidas a travès de Casas de Refugio</t>
  </si>
  <si>
    <t>Porcentaje de mujeres  adultas mayores asesoradas  jurídicamante a través de casas de Igualdad de Oportunidades para las Mujeres.</t>
  </si>
  <si>
    <t xml:space="preserve">Porcentaje de mujeres adultas mayores asesoradas jurìdicamente a través de las casas de igualdad /Total de mujeres atendidas a travès de las casas de igualdad  </t>
  </si>
  <si>
    <t>Personas mayores de 60 años con alternativa en Ferias Comerciales</t>
  </si>
  <si>
    <t>Sumatoria de personas mayores de 60 años con alternativa en Ferias Comerciales asignadas</t>
  </si>
  <si>
    <t>Personas mayores de 60 años con alternativas comerciales  transitorias en puntos comerciales, quioscos, puntos de encuentro</t>
  </si>
  <si>
    <t>Número de Instituciones Educativas Distritales que ofrecen atención educativa formal a personas Adultas mayores con acompañamiento pedagógico, didáctico y curricular</t>
  </si>
  <si>
    <t>Sumatoria Instituciones Educativas Distritales que ofertan educación a personas adultas mayores con acompañamiento pedagógico, didáctico y curricular</t>
  </si>
  <si>
    <t>Número de Instituciones Educativas Distritales que ofrecen atención educativa formal a personas Adultas mayores.</t>
  </si>
  <si>
    <t>Sumatoria de colegios que ofertan educación a personas adultas mayores</t>
  </si>
  <si>
    <t xml:space="preserve">Porcentaje de mujeres mayores atendidas a través de la Línea Púrpura. </t>
  </si>
  <si>
    <t>Alcanzar al menos el 80% de efectividad (respuesta inmediata y llamadas de vueltas y contactos por chat) en la atención a la Línea Purpura “Mujeres escuchan mujeres”</t>
  </si>
  <si>
    <t xml:space="preserve">La oficina de Planeación informa que no cuenta con  el presupuesto de inversión asociado a las acciones. </t>
  </si>
  <si>
    <t>Acoger a  mujeres mayores víctimas de violencia y sistemas familiares  a través de Casas Refugio, de manera integral.</t>
  </si>
  <si>
    <t>Porcentaje de mujeres  mayores asesoradas  jurídicamante a través de casas de Igualdad de Oportunidades para las Mujeres.</t>
  </si>
  <si>
    <t>Reuniones del consejo distrital de Cultura de Grupos etarios realizadas, para concertar planes, programas y proyectos que beneficien a esta población</t>
  </si>
  <si>
    <t xml:space="preserve">Porcentaje de beneficiarios mayores con los Beneficios económicos periodicos BEPS </t>
  </si>
  <si>
    <t>S.I.</t>
  </si>
  <si>
    <t xml:space="preserve">Numero de Clases grupales de Actividad Fisica </t>
  </si>
  <si>
    <t>Sumatoria de número de clases grupales de acatividad física</t>
  </si>
  <si>
    <t>Persona mayores formadas  en participación, incidencia y politica/Total de personas mayores asistentes)*100</t>
  </si>
  <si>
    <t>(Sumatoria de Consejos organizaciones y/o procesos de personas mayores beneficiados del proceso de formación /Total de organizaciones y/o procesos de personas mayores sociales )*100</t>
  </si>
  <si>
    <t xml:space="preserve">Número de personas mayores de los sectores sociales LGBTI, sus familias y redes de apoyo atendidas mediante las unidades operativas asociadas al servicio y los equipos locales del proyecto 7756 "compromiso social por la diversidad" </t>
  </si>
  <si>
    <t xml:space="preserve">Sumatoria de personas mayores de los sectores del LGBTI atendidas mediante las unidades operativas asociadas al servicio y los equipos locales del proyecto 7756 "compromiso social por la diversidad" </t>
  </si>
  <si>
    <t xml:space="preserve">Atender a las personas mayores de los sectores sociales LGBTI, sus familias y redes de apoyo mediante  las unidades operativas asociadas al servicio y los equipos locales del proyecto 7756 "compromiso social por la diversidad" </t>
  </si>
  <si>
    <t>(Sumatoria de personas mayores vinculadas en espacios de participacion ciudadana en gestión ambiental/ número de personas mayores vinculadas en espacios de participacion ciudadana en gestiòn ambiental)*100</t>
  </si>
  <si>
    <t>Realizar asistencia técnica a Alcaldías Locales para la  destinación de recursos de  inversión en Subsidio C</t>
  </si>
  <si>
    <t>Sumatoria del Alcaldías Locales asistidas técnicamente</t>
  </si>
  <si>
    <t xml:space="preserve">Número de emprendimientos por subsistencia  que permitan la inclusión productiva de la población del sector informal mayor de 60 años identificada por el IPES fortalecidos </t>
  </si>
  <si>
    <t>Sumatoria de emprendimientos por subsistencia  que permitan la inclusión productiva de la población del sector informal mayor de 60 años identificada por el IPES fortalecidos</t>
  </si>
  <si>
    <t>Sumatoria de persona mayores de 60 años identificadas y caracterizadas en el espacio pùblico</t>
  </si>
  <si>
    <t>Sumatoria de personas mayores de 60 años con alternativas comerciales  transitorias en puntos comerciales, quioscos, puntos de encuentro asigandas</t>
  </si>
  <si>
    <t xml:space="preserve">Sumatoria de personas mayores de 60 años formadas en competencias para el trabajo </t>
  </si>
  <si>
    <t>(Personas mayores beneficiadas/Total de personas mayores que solicitan el servicio) * 100</t>
  </si>
  <si>
    <t>Atender  personas mayores en servicios de cuidado integral y protección en modalidad institucionalizada</t>
  </si>
  <si>
    <t>Atender personas mayores en procesos de autocuidado y dignificación a través de servicios de cuidado transitorio (día-noche).</t>
  </si>
  <si>
    <t>Lograr  Cero personas mayores habitando la calle en contra de su voluntad</t>
  </si>
  <si>
    <t>(Sumatoria de personas mayores habitantes de calle participantes en los centros de atención transitoria para la inclusión social / Sumatoria de personas mayores habitantes de calle que cumplen con los criterios de atención para los centros de atención transitoria para la inclusión social) *100</t>
  </si>
  <si>
    <t>(Sumatoria de mujeres mayores de 60 años en ejercicio de prostitución atendidas en Casa de Todas / Total de mujeres mayores de 60 años en ejercicio de prostitución que solicitan atención en Casa de Todas) x 100</t>
  </si>
  <si>
    <t>(Sumatoria de mujeres mayores de 60 años  formadas / Total de mujeres mayores de 60 años identificadas) x 100</t>
  </si>
  <si>
    <t>(Sumatoria de manzanas del cuidado implementadas / Total de manzanas del cuidado planeadas) x 100</t>
  </si>
  <si>
    <t xml:space="preserve">Porcentaje de manzanas del cuidado  con la estrategia implementada
</t>
  </si>
  <si>
    <t>(Avance en la definición técnica y coordinación en la implementacion del Sistema Distrital del Cuidado / Total de la definición técnica y de coordinación ) x 100</t>
  </si>
  <si>
    <t>Cualificar a los  funcionarios públicos a través de procesos de formación en atención diferencial por orientación sexual e identidad de género, orientado a las personas mayores</t>
  </si>
  <si>
    <t>Porcentaje  de funcionarios cualificadosa traés de procesos de formación en atención diferencial por orientación sexual e identidad de género diversa</t>
  </si>
  <si>
    <t>Número de funcionarios publicos cualificados / Numero de funcionarios publcicos programdos) * 100</t>
  </si>
  <si>
    <r>
      <t xml:space="preserve"> Capacitar a los  servidores públicos de los equipos de la Subdirección para la Vejez en procesos de atención y p</t>
    </r>
    <r>
      <rPr>
        <sz val="10"/>
        <color rgb="FFFF0000"/>
        <rFont val="Calibri Light"/>
        <family val="2"/>
      </rPr>
      <t>o</t>
    </r>
    <r>
      <rPr>
        <sz val="10"/>
        <rFont val="Calibri Light"/>
        <family val="2"/>
      </rPr>
      <t>revención de violencia intrafamiliar y sexual.</t>
    </r>
  </si>
  <si>
    <t>Vincular servidores y servidoras de la Subdirección para la Vejez que desarrollen acciones de prevención y atención de violencia intrafamiliar y sexual con personas mayores y sus familias a procesos de formación en orientación en prevención de Violencia Intrafamiliar y sexual.</t>
  </si>
  <si>
    <t>Porcentaje de servidores y servidoras de la Subdirección para la Vejez  que asisten a procesos de formación en orientación en prevención de Violencia Intrafamiliar y sexual.</t>
  </si>
  <si>
    <t>(Número de servidores y servidoras de la Subdirección para la Vejez  formados en acciones de prevención y atención de violencia intrafamiliar y sexual con personas mayores y sus familias / Número de servidores y servidoras de la Subdirección para la Vejez  convocados al procesos de orientación*100</t>
  </si>
  <si>
    <t>Porcentaje de  mujeres  victimas de violencias y personas a cargo protegidas a través de Casas Refugio de manera integral</t>
  </si>
  <si>
    <t>(Sumatoria de mujeres mayores atendidas a través de la Línea Púrpura/ Total de mujeres mayores que se comunican a través de la linea Purpura) x 100</t>
  </si>
  <si>
    <t>(Sumatoria de  mujeres victimas  de violencia y personas a cargo protegidas a través de Casas Refugio de manera integral/ Total de mujeres mayores  que solicitan atención a través de Casa Refugio de manera integral) x 100</t>
  </si>
  <si>
    <t>(Sumatoria  de mujeres  mayores asesoradas  jurídicamante a través de casas de Igualdad de Oportunidades para las Mujeres/ Total  de mujeres  mayores que solicitan sesoria  jurídica a través de casas de Igualdad de Oportunidades para las Mujeres) x 100</t>
  </si>
  <si>
    <t>Subdirectora para la Vejez - stovar@sdis.gov.co
Líder equipo estratégico - hgutierrez@sdis.gov.co</t>
  </si>
  <si>
    <t>Subdirectora para la Vejez - stovar@sdis.gov.co
Líder equipo estratégico - hgutierrez@sdis.gov.co</t>
  </si>
  <si>
    <t>Presupuesto ejecutado acumulado</t>
  </si>
  <si>
    <t>Durante el II semestre de 2020, se realizaron 178 sesiones pedagógicas en las que participaron 1.099 personas adultos mayores, a continuación se describen las acciones realizadas:
1. Acciones pedagógicas dirigidas a conductores y conductoras de taxi
2. Capacitaciones en los diferentes módulos de educación vial y cultura para la movilidad
3. Taller  "puntos ciegos" - cambio de roles entre conductores de vehículos de grandes dimensiones y actores vulnerables (peatones, ciclistas y motociclistas)
4. Actividad "sentidos en todo sentido" -  Juego de gran formato en el cual los participantes responder preguntas, desarrollar acciones o cumplir retos encaminados a reflexionar sobre su comportamiento como usuario del espacio público y la promoción de valores viales.
5. Acciones pedagógicas en vía dirigidas a peatones, ciclistas, motociclistas</t>
  </si>
  <si>
    <r>
      <t>No se tiene estimado el presupuesto de manera individual para cada grupo poblacional, por lo que se reporta el total del presupuesto de la meta No. 4.  Ejecutar y evaluar el 100% de las estrategias de pedagogía y educación vial diseñadas, del proyecto 7581.</t>
    </r>
    <r>
      <rPr>
        <i/>
        <sz val="11"/>
        <color rgb="FF000000"/>
        <rFont val="Arial Narrow"/>
        <family val="2"/>
      </rPr>
      <t xml:space="preserve"> Fortalecimiento de la comunicación y la cultura para la movilidad como elementos constructivos y pedagógicos del nuevo contrato social en Bogotá, con un 92% de compromiso presupuestal.</t>
    </r>
  </si>
  <si>
    <t>1.474 personas mayores</t>
  </si>
  <si>
    <t>El presupuesto ejecutado en el segundo semestre de 2020 en la línea de participación fue de $849.519.000</t>
  </si>
  <si>
    <r>
      <t xml:space="preserve">A través de la gestión realizada por  el equipo de gestores ambientales, mediante el desarrollo de procesos de participación ciudadana ligadas a la gestión ambiental local. En el segundo semestre de 2020, se reporta la participación de </t>
    </r>
    <r>
      <rPr>
        <b/>
        <sz val="10"/>
        <color rgb="FF000000"/>
        <rFont val="Calibri Light"/>
        <family val="2"/>
      </rPr>
      <t>1.474 personas mayores</t>
    </r>
    <r>
      <rPr>
        <sz val="10"/>
        <color rgb="FF000000"/>
        <rFont val="Calibri Light"/>
        <family val="2"/>
      </rPr>
      <t xml:space="preserve"> (mayor de 59 años), en procesos de gestión ambiental local, distribuidas de la siguiente manera: USAQUEN 68, CHAPINERO 65,  SANTAFE 28, SAN CRISTOBAL 32, USME 122, TUNJUELITO 54, BOSA  44, KENNEDY 0, FONTIBON 74, ENGATIVA 5, SUBA 49, BARRIOS UNIDOS 47, TEUSAQUILLO 29, MARTIRES 72, ANTONIO NARIÑO 490, PUENTE ARANDA 47, CANDELARIA 108, RAFAEL U. U. 18, CIUDAD BOLIVAR 54, SUMAPAZ 68</t>
    </r>
  </si>
  <si>
    <t>* La información presupuestal corresponde a la meta  de participación, correspndiente al  proyecto de inversión 7657  en el cual no es posible  diferenciar recursos para la atención específica de grupos o sectores poblacionales.</t>
  </si>
  <si>
    <t>10.316 personas mayores</t>
  </si>
  <si>
    <t>$522.562.000 presupuesto ejecutado para la meta proyecto de inversión, sobre educación ambiental, durante la vigencia.</t>
  </si>
  <si>
    <r>
      <t xml:space="preserve">A través de la gestión realizada por el equipo de  educación ambiental en las 20 localidades de Bogotá, mediante el desarrollo  de acciones pedagógicas, aulas mabientales,  caminatas ecológicas, recorridos de interpretación y procesos de formación en los ejes temáticos de cambio climático, gestión del riesgo, manejo integral de residuos sólidos, biodiversidad, agua y Estructura Ecológica Principal. De esta manera, en el segundo semestre de 2020, se reporta la participación de </t>
    </r>
    <r>
      <rPr>
        <b/>
        <sz val="10"/>
        <color rgb="FF000000"/>
        <rFont val="Calibri Light"/>
        <family val="2"/>
      </rPr>
      <t>10.316 personas mayores</t>
    </r>
    <r>
      <rPr>
        <sz val="10"/>
        <color rgb="FF000000"/>
        <rFont val="Calibri Light"/>
        <family val="2"/>
      </rPr>
      <t xml:space="preserve"> (mayor de 59 años), en acciones de educación ambiental, 299 en aulas ambientales y 1.017 en territorio, de la siguiente manera: en aulas AUAMBARI 22, SORATAMA 68, MIRADOR  100, SANTA MARÍA  43, ENTRENUBES 66, </t>
    </r>
    <r>
      <rPr>
        <u/>
        <sz val="10"/>
        <color rgb="FF000000"/>
        <rFont val="Calibri Light"/>
        <family val="2"/>
      </rPr>
      <t>TOTAL aulas 299</t>
    </r>
    <r>
      <rPr>
        <sz val="10"/>
        <color rgb="FF000000"/>
        <rFont val="Calibri Light"/>
        <family val="2"/>
      </rPr>
      <t xml:space="preserve"> y en localidades USAQUEN 21, CHAPINERO 23, SANTAFE 148, SAN CRISTOBAL 86, USME 6, TUNJUELITO 19, BOSA  85, KENNEDY 85, FONTIBON 7, ENGATIVA 40, SUBA 320, BARRIOS UNIDOS 19, TEUSAQUILLO 50, MARTIRES 0, ANTONIO NARIÑO 1, PUENTE ARANDA 3, CANDELARIA 11, RAFAEL U. U. 37, CIUDAD BOLIVAR 29, SUMAPAZ 27, </t>
    </r>
    <r>
      <rPr>
        <u/>
        <sz val="10"/>
        <color rgb="FF000000"/>
        <rFont val="Calibri Light"/>
        <family val="2"/>
      </rPr>
      <t>TOTAL localidades 1.017</t>
    </r>
    <r>
      <rPr>
        <sz val="10"/>
        <color rgb="FF000000"/>
        <rFont val="Calibri Light"/>
        <family val="2"/>
      </rPr>
      <t xml:space="preserve">
</t>
    </r>
  </si>
  <si>
    <t>* La información presupuestal corresponde a la meta  de Educación Ambiental, correspndiente al  proyecto de inversión 7657  en el cual no es posible  diferenciar recursos para la atención específica de grupos o sectores poblacionales.</t>
  </si>
  <si>
    <t>Se realizaron 2 actividades con enfoque poblacional para Adulto mayor denominadas TALLER DE MICRORRELATO PARA PERSONAS MAYORES con la participación de 22 adultos mayores, y GALA DE DANZA MAYOR 2020 con la participación de 170 beneficiarios. Adicionalmente se contó con la participación de 1790 Adultos mayores en otras 430 Actividades de circulación artística y cultural.</t>
  </si>
  <si>
    <t>Adicionalmente en el marco de otros proyectos se contó con la presencia de Población Adulto mayor como 189 beneficiarios adultos mayores en procesos integrales de formación artística, 59 personas en fortalecimiento de culturas en común, arte memoria y territorio, 41 personas en reconciliación, arte y memoria sin fronteras.</t>
  </si>
  <si>
    <t xml:space="preserve">
Julieta Vera Quiroga.</t>
  </si>
  <si>
    <t>La atención educativa para Personas mayores es una apuesta para que quienes no han culminado sus estudios puedan avanzar en su proceso educativo sin discriminación alguna, con estrategias educativas flexibles, pertinentes y diferenciales. Esta estrategia también aporta a la cualificación de los docentes y la garantía de las condiciones para ofrecer una educación de calidad para todas y todos.</t>
  </si>
  <si>
    <t>La SED brindó atención con Estrategias Educativas Flexibles a estudiantes así: 24.034 beneficiarios, de los cuales 589 corresponde a personas mayores  atendidos en en 60 establecimientos oficiales</t>
  </si>
  <si>
    <t xml:space="preserve">*Las Instituciones Educativas Oficiales tienen docentes formados en la atención a estudiantes en el marco de la flexibilización curricular.
*Una atención educativa diferencial y pertinente que llega a grupos y poblaciones que requieren servicio acorde con su particularidad.  </t>
  </si>
  <si>
    <t>60 IED</t>
  </si>
  <si>
    <t xml:space="preserve">Entre el 1º de junio y el 31 de diciembre de 2020 se beneficiaron 78 hogares con por lo menos un miembro mayor de 60 años por medio de la asignación de subsidio distrital para la adquisición de vivienda nueva VIS y VIP de estos  hogares, 53 hogares corresponden a modalidad de convenio o  elegibilidad o donde se brindó un puntaje adicional por la condición “mayor de 60 años”, los 25 hogares restantes accedieron bajo la modalidad de subsidio complementario Mi Casa Ya donde no se brinda puntaje adicional a estos hogares. 
</t>
  </si>
  <si>
    <t xml:space="preserve">
La sumatoria del valor de los 78 subsidios corresponde al valor de $1.148.484.108 M/CTE que se asignaron mediante acto administrativo en las diferentes modalidades ofertadas por la entidad estas asignaciones se realizaron con cargo a recursos en fiducia de vigencias anteriores y que no generaron compromisos sobre el proyecto 7823.                               
La programación  de recursos de 2020 correspondia a un estimado, teniendo en cuenta que la asignación de subsidios para vivienda nueva VIS y VIP se realizaron  por demanda, es decir, que dependieron  de las solicitudes recibidas, del cumplimiento de los requisitos establecidos en el manual operativo y la normatividad vigente, y del alcance del cierre financiero por parte de los hogares.</t>
  </si>
  <si>
    <t>Intervenir hogares de protección integral para la contención del COVID - 19</t>
  </si>
  <si>
    <t xml:space="preserve">Estrategia diseñada e implementada que favorezca el acceso a los servicios de salud de componente primario para la población institucionalizada a cargo del Distrito Capital </t>
  </si>
  <si>
    <t>A 2024 diseñar e implementar una estrategia que favorezca el acceso a los servicios de salud de componente primario para la población institucionalizada a cargo del Distrito Capital.</t>
  </si>
  <si>
    <t xml:space="preserve"> Un nuevo contrato social y ambiental paa la Bogota del siglo XXI</t>
  </si>
  <si>
    <t>Hacer un nuevo contrato social con igualdad de oportunidades para la inclusión social productiva y política</t>
  </si>
  <si>
    <t>Garantizar una vida saludable y promover el bienestar para todos y todas en todas las edades.</t>
  </si>
  <si>
    <t>Nuevas Generaciones</t>
  </si>
  <si>
    <t>A 2024 diseñar e implementar una estrategia que favorezca el acceso a los servicios de salud de componente primario para la población institucionalizada a cargo del Distrito Capital.(Meta 7)</t>
  </si>
  <si>
    <t>4.0%</t>
  </si>
  <si>
    <t>Porcentaje  de cumplimiento  del plan de acción para d iseñar e implementar una estrategia que favorezca el acceso a los servicios de salud de componente primario para la población institucionalizada a cargo del Distrito Capital.</t>
  </si>
  <si>
    <t>Dada la emergencia sanitaria que declaró el Ministerio de Salud y Protección Social, en todo el territorio nacional por causa del coronavirus COVID-19, mediante la expedición de la Resolución No. 00385 de 2020, amplía su alcance de manera que se da continuidad a las acciones desarrolladas en Instituciones de atención a las Personas Mayores-IPM,  para orientar en medias de bioseguridad, toma de muestras y canalización a servicios de salud. Del mes de junio a diciembre de 2020 se han interviniendo 431  hogares de proteccion integral y 6 Centros día/noche dela SDIS que atienden personas mayores en habitanza en calle.
Se han caracterizado 301  instituciones de protección integral, se han   tomado muestras covid-19 en 238  hogares.
Durante el segundo semestre 2020 se realizaron intervenciones por parte de vigilancia en salud pública a  214 instituciones, de estas se encuentran brote  activo 13.
Es importante recordar que los seguimientos cuentan con líneas estratégicas, como la caracterización los factores protectores y de riesgo para la salud de los individuos, acciones de cuidado y autocuidado en las personas y cuidadores de las instituciones e intervenciones colectivas para la promoción de la salud, las cuales cuentan con seguimiento de las cohortes priorizadas y la gestión de canalizaciones a las rutas integrales de atención en salud, afectando positivamente a 6.229 personas mayores  . (Dato preliminar  base de datos entorno vivienda institucional  junio-diciembre- con corte a diciembre 30 de 2020).</t>
  </si>
  <si>
    <t xml:space="preserve"> Fortalecimiento comunitario para la prevención y mitigación del riesgo en covid-19 Persona Mayor
</t>
  </si>
  <si>
    <t>3.5%</t>
  </si>
  <si>
    <t xml:space="preserve">Plan estratégico y Operativo para el abordaje integral de la población expuesta y afectada por condiciones crónicas en Bogotá D.C. </t>
  </si>
  <si>
    <t>Actividades priorizadas y formuladas en el SEGPLAN con base en Matriz de actividades  Plan estratégico y Operativo para el abordaje integral de la población expuesta y afectada por condiciones crónicas en Bogotá D.C. / Total de actividades formuladas en el Plan estratégico y Operativo para el abordaje integral de la población expuesta y afectada por condiciones crónicas en Bogotá D.C. en el marco de los nodos sectoriales e intersectoriales en salud. *100</t>
  </si>
  <si>
    <t>25.60%</t>
  </si>
  <si>
    <t xml:space="preserve">Garantizar una vida saludable y promover el bienestar para todos y todas en todas las edades.	"Mantener la tasa de mortalidad por enfermedades crónicas no transmisibles por debajo de 127
por 100.000 personas en edades entre los 30 y 69 años. "			</t>
  </si>
  <si>
    <t>Condiciones Favorables para la salud y la vida .</t>
  </si>
  <si>
    <t xml:space="preserve">	"Mantener la tasa de mortalidad por enfermedades crónicas no transmisibles por debajo de 127
por 100.000 personas en edades entre los 30 y 69 años. (meta 12)"	</t>
  </si>
  <si>
    <t>*Es muy importante tener en cuenta que el presupuesto no es de carácter exclusivo para personas mayores, pues el presupuesto incluye otras poblaciones que se encuentran institucionalizadas.
De otra parte por encontrarnos en la pandemia actualmente se estan intervienendo hogares de protección integral para contención del Covid-19, seguimiento de casos positivos, canalización a servicios de salud, aplicación de pruebas covid-19 y medidas de bioseguridad como prevención en aislamiento en casos positivos covid-19, al interior de los hogares.
Como se puede observar, ha sido dificil iniciar con el diseño de una implementación de estrategia de población institucionalizada precisamente encontrarnos por la emergencia sanitaria-Covid-19.</t>
  </si>
  <si>
    <t>Durante el mes de noviembre de 2020, la línea de adulto mayor realizó actividades en pro del beneficio de una de las poblaciones más vulnerables en tiempos de emergencia sanitaria por COVID-19. Inicialmente, se trabajó en todas las sesiones medidas de protección como parte del cuidado, mutuo cuidado y socio cuidado, informando  en líderes y personas mayores procesos de bioseguridad en prevención al Covid-19, como lo relacionado al cuidado en la comunidad y corresponsabilidad . 
Se trabajan temas de hábitos de vida saludable , como procesos  de manejo en salud mental, como un pilar fundamental para sobrellevar los tiempos de cuarentena y post cuarentena, siendo un elemento esencial  en el marco del Covid-19 Se han intervenido 1.661  personas mayores por las diferentes subredes integradas de servicios de salud( subred Norte:707 personas mayores, Subred Centro Oriente:  228 personas mayores, Subred Sur Occidente: 206 personas mayores, y Subred Sur:520 personas mayores) Dato preliminar informes entorno comunitario_ Dic 2020).</t>
  </si>
  <si>
    <t>*Es muy importante tener en cuenta que el presupuesto no es de carácter exclusivo para personas mayores, pues el presupuesto incluye otras poblaciones que se encuentran en zonas de severidad.</t>
  </si>
  <si>
    <t>msanmiguel@sdis.gov.co</t>
  </si>
  <si>
    <t>Alejandra SanMiguel</t>
  </si>
  <si>
    <t xml:space="preserve">Se brindo asistencia técnica a las 20 Alcaldías Local,  para la formulación y seguimiento a los proyectos asociados al concepto de gasto Subsidio Tipo C a persona mayor. Se expidieron en total 20 concepto técnicos asociados a esta línea de inversión. </t>
  </si>
  <si>
    <t>En el marco de la atención a las 12.200 personas en el servicio, fueron registradas 43.233 asistencias de la participación de personas mayores en los procesos de atención durante el mes de diciembre para el componente Desarrollo Humano, lo que se traduce en un porcentaje de asistencia de 89,5% y un equivalente a un promedio de 3,54 asistencias por persona mayor en el mes. 
durante el mes de diciembre fueron realizados 35.023 seguimientos a las personas mayores participantes de los servicios, lo que equivale que el 80% de total de personas mayores que se encuentran registrados en el Sistema de información SIRBE. Estos seguimientos fueron realizados mediante llamadas telefónicas, visitas domiciliarias, atención extramural, presencial o teleconferencias con aplicaciones virtuales, donde se trabajan actividades desde el componente de salud, nutrición y actividades de desarrollo humano.</t>
  </si>
  <si>
    <t xml:space="preserve">el Plan de Formación Ocupacional realizado en cada una de las Unidades Operativas, se han realizado actividades y talleres ocupacionales en modalidad presencial y virtual, incorporando nuevas formas de aprendizaje mediante el uso de la tecnología. 
Por otra parte, a través del Programa "Cuidado al Cuidador", se han desarrollado actividades y talleres dirigidos al Talento Humano, logrando fortalecer las capacidades del equipo profesional, para mitigar las afectaciones psicosociales generadas por la atención permanente a personas mayores en situación de vulnerabilidad. </t>
  </si>
  <si>
    <t xml:space="preserve"> fueron realizadas 4 asesorías técnicas de Estándares de Calidad, de las cuales dos (2) fueron integrales y las dos (2) restantes fueron específicas por componente. Estas asesorías fueron dirigidas a los diferentes hogares gerontológicos del Distrito Capital, realizando adicionalmente un acompañamiento permanente a los Centros de Protección Social de operación directa de la Entidad. 
durante el mes de diciembre fueron realizadas dos (2) mesas técnicas de estudio de casos, los días 4 y 16 de diciembre de 2020. En estas sesiones, fueron abordados sesenta y nueve (69) casos, que incluyen ingresos, traslados, cierre por desistimiento de cupo, cierre por fallecimiento, cierres por incumplimiento y casos en seguimiento. </t>
  </si>
  <si>
    <t xml:space="preserve">En el mes de diciembre, fueron incorporados al presupuesto de la meta, los recursos para garantizar la entrega de los Apoyos Económicos durante dicho período. Igualmente, se logró la incorporación de recursos adicionales, para realizar los pagos de estos aportes durante el mes de enero de 2021, en las tipologías A, B y B desplazados, lo que contribuye con la reducción del déficit de la meta para dicha vigencia.
en el marco de la gestión de cartera, con corte al 31 de diciembre de 2020, se cuentan con 1.014 casos en etapa de cobro persuasivo y 51 en cobro coactivo, como resultado de las acciones de depuración adelantadas por los equipos de las Subdirecciones Locales. </t>
  </si>
  <si>
    <t xml:space="preserve">en el marco de la armonización del Plan de Acción de la PPSEV, fue desarrollada la fase de Agenda Pública y el análisis situacional con corte al año 2020, de la población mayor en la ciudad Para ello, fue implementada la metodología de estructuración del problema, el análisis relacional y se avanzó en el análisis DOFA, en el desarrollo de la cadena de valor y la identificación de resultados y estrategias.  
Por otra parte, la emergencia social y sanitaria causada por el COVID-19, implicó grandes retos para la SDIS en cuanto a la adaptación de los servicios a las necesidades surgidas por esta situación, además de reajustar los procesos de planeación y estructuración de los proyectos y programas propios, ante la entrada en vigencia del Plan de Desarrollo Distrital 2020-2024, el cual fue superado satisfactoriamente. </t>
  </si>
  <si>
    <t>Deysi Olarte</t>
  </si>
  <si>
    <t>3279797 ext. 68000</t>
  </si>
  <si>
    <t>dolarte@sdis.gov.co</t>
  </si>
  <si>
    <t>El presupuesto está relacionado con los perfiles de la coordinadora de UCD, Coordinador Psicosocial y Referente de politicas</t>
  </si>
  <si>
    <t>Atención  integral de personas mayores en situación de habitabilidad en calle en los servicos sociales, ofrecidos por la Subdirección para la Adultez</t>
  </si>
  <si>
    <t>El presupuesto programado (AZ), corresponde al presupuesto global de la meta del proyecto de inversión, se ajusta teniendo en cuenta el reporte del informe de Seguimiento al Proyecto de Inversión. Corte 31 de diciembre de 2021.
Presupuesto ejecutado acumulado (BD) corresponde al presupuesto ejecutado de la meta del proyecto de inversión, informe de Seguimiento al Proyecto de Inversión. Corte 31 de diciembre de 2021.</t>
  </si>
  <si>
    <t xml:space="preserve"> Fortalecimiento comunitario para la prevención y mitigación del riesgo en covid-19 Persona Mayor</t>
  </si>
  <si>
    <t xml:space="preserve">207 creadores y gestores beneficiados. 188 en la modalidad anualidad vitalicia ( hombresa partir de 62 años y mujeres a partir de 57 años cumplidos) 
7 creadores y /o getsores culturales beneficiados  en la modalidad Motivacón al aho, Hombres y mujeres a partir de 18 años cumplidos menores de la edad de la anulidad vitalicia) </t>
  </si>
  <si>
    <t>Si bien la meta corresponde a la entrega del 100% de los recursos, los mismos de acuerdo con el documento de formulación del proyecto de inversión 7885, correspondian a la entrega de 200 beneficios, razón por la cual, el cumplimiento reportado corresponde al 103,5% dado que se beneficiaron a 207 creadores y gestores culturales. Adicionalmente, de acuerdo con la armonización presupuestal y la formulación del proyecto de inversión con el nuevo PDD 2020-2024 se solicitó la distribución de los recursos acumulados en varias vigencias, sin embargo, de acuerdo con los techos presupuestales asignados por la SHD se apropiaron para la vigencia 2020 más recursos de los que realmente el proyecto podia ejecutar. Esta información se reportó a la Dirección de Planeación de la SCRD desde el inicio de la formulación del proyecto de inversión.</t>
  </si>
  <si>
    <t>Se realizaron durante el 2020 tres sesiones ordinarias del consejo de grupos etarios, permitiendo que las personas mayores aportarán en el plan de desarrollo y en los proyectos de inversión del sector cultural. De igual forma, la participación activa e incidente de las personas mayores en los diferentes escenarios del sector Cultura, se destaca la incorporación en el decreto 480 de 2017 “Sistema de Arte, Cultura y Patrimonio” la representación en cada localidad de una persona mayor delegada por el Consejo de sabios y sabias, buscando la articulación, posicionamiento y comunicación entre los diferentes espacios de participación de las personas mayores en ciudad.  De igual forma se fortaleció el consejo distrital de Cultura Poblacional con la creación del Consejo Distrital de Cultura de Grupos Etarios donde se propone el diálogo y construcción intergeneracional entre niños, niñas, jóvenes y personas mayores, con ellos hemos venido adelantando la retroalimentación de las políticas, planes, programas y proyectos del sector cultura buscando la garantía de los derechos culturales de los diferentes grupos etarios.</t>
  </si>
  <si>
    <t xml:space="preserve">La dirección de asuntos locales por medio de la Beca de investigación sobre las prácticas culturales de las personas mayores la Secretaría de Cultura durante estos años logró reconocer y visibilizar saberes, expresiones, prácticas artísticas, culturales o patrimoniales de las personas mayores de sesenta (60) años en Bogotá, permitiendo la sistematización, memoria, creación y circulación de narrativas culturales propias de la población. En el 2020 se desarrollaron 3 de estos procesos que se describen a continuación: Guardianas de la sabiduría “Relatos contra el virus del olvido” fue un proyecto que permitió la creación de una serie de Podcast cuyo producto sonoro genera visibilidad a las mujeres mayores de 60 años y trabajadores de la plaza Samper Mendoza. Este proceso se enfatiza en la dignificación del trabajo de estos mayores, sus saberes y conocimientos. Como ejercicio de la sistematización deja como resultado también un resumen audiovisual  sobre el ejercicio documental contenido en los podcast. Este proyecto permitió entender las dinámicas de los oficios en la plaza, las personas quienes los realizan y logró avanzar en consolidación de productos culturales e investigativos, que posicionan este lugar (plaza Samper Mendoza) como un espacio cultural vivo, con grandes elementos distintivos del patrimonio de la ciudad.https://www.youtube.com/channel/UC-qCC0AsaUDeHnNSPnvGzrA
Cantos, relatos y arrullos: red parteras étnicas de bogotá es un proyecto que busca contribuir a la promoción del conocimiento y saberes ancestrales de las mujeres mayores pertenecientes a la Red de Parteras étnicas, mediante la construcción colectiva y difusión de 5 podcast y una página web, que sistematizan el proyecto. El desarrollo del proyecto tuvo la participación de 26 personas de las localidades de Bosa, Usme, Ciudad Bolívar, Suba, Usaquén y San Cristóbal. https://www.redparteras.com/
Memorias de la caña, la lana, el barro y el maíz: expresiones culturales tradicionales de los abuelos muiscas de Suba se desarrolló en los barrios de rincón, tibabuyes, suba centro y la aguadita de la localidad de suba, generando un trabajo conjunto con 27 mayores de la comunidad Muisca, permitiendo el diálogo en círculos de palabra y dejando 3 piezas audiovisuales didácticas que integran la memoria de los abuelos y abuelas de la comunidad con ejercicios de revitalización cultural dirigidos a las nuevas generaciones de la comunidad; el primero historia de la fapqua (chicha de maíz) dentro de la comunidad (elaboración casera de la fapqua) el segundo la música de los abuelos y abuelas y sus instrumentos (Construcción de una raspa) y el tercer video la experiencia de la soberanía alimentaria en el pasado reciente de la comunidad (Siembra y prácticas comunitarias)
1) “Chicherías y fapqua muysca en Suba (Video-tutorial)"
https://youtu.be/RYY9tcYDc3Y
2) “Fiestas y raspas muyscas en Suba (Video-tutorial)” https://youtu.be/1vwWEvvStCk
3) “Labranzas muyscas en Suba (Video-tutorial)” 
https://youtu.be/30weIdlBmIU
</t>
  </si>
  <si>
    <t>96%. 1. Las actividades se ejecutaron de manera virtual en un 80% , para lo cual se presentó dificultad en la conectividad por parte de las personas mayores (Gran parte de las personas mayores no tienen manejo de las Tics, no cuentan con equipos tecnológicos ni cuentas con planes de internet).
2. También se presentó dificultad en las actividades que se realizaron de manera presencial en alianza con los Centros Día de la SDIS, por lo cierres de las localidades ocasionados por la pandemia Covid 19.
3. Se presentó un reajuste de presupuestos al definir el nuevo proyectos de inversión que soporta dichas actividades.</t>
  </si>
  <si>
    <t>Incubar al menos 2500 emprendimientos por subsistencia en la creación de modelos de negocio alineados a las nuevas oportunidades del mercado. Como mínimo, un 20% de la oferta será destinada a jóvenes. Incluyendo a los comerciantes de animales vivos de plazas distritales de mercado que opten por cambiar su actividad productiva</t>
  </si>
  <si>
    <t>Mantener al menos 750 espacios y fortalecer al menos 125 ferias para la comercialización en el Espacio Público alineados con las nuevas oportunidades de mercado en la reactivación económica para mipymes y/o emprendimientos</t>
  </si>
  <si>
    <t>Inicia el cumplimiento de la meta con proceso de formación para emprendedores, pese a los temas de restricción por la pandemia</t>
  </si>
  <si>
    <t>Se identifican los vendedores en las zonas intervendias y se realizan acciones de ordenamiento en el territorio</t>
  </si>
  <si>
    <t>El avance en la meta se ha realizado de manera virtual dada la coyuntura del COVID-19</t>
  </si>
  <si>
    <t xml:space="preserve">Se ajusta número de proyecto, meta y de demás elementos requeridos para el cumplimiento de la acción </t>
  </si>
  <si>
    <t xml:space="preserve">Realizar 125 ferias con acciones logísticas, operación y transporte </t>
  </si>
  <si>
    <t>El avance en la meta se pudo realizar para el mes de diciembre en el marco del plan de reactivación económica de la ciudad</t>
  </si>
  <si>
    <t xml:space="preserve">Estos indicadores no corresponden a la meta que se planteo en la columna AP, al igual que el proyecto 7772 no corresponde a la meta planteada. Se ajusta el número del proyecto ya que es el 7773 y las casilas que lo querieren </t>
  </si>
  <si>
    <t>Formar y capacitar 800 personas en fortalecimiento empresarial</t>
  </si>
  <si>
    <t>Personas mayores de 60 años indentificadas y caracterizadas en el espacio público</t>
  </si>
  <si>
    <t>Laura Vanesa Fajardo</t>
  </si>
  <si>
    <t>lfajardo@sdis.gov.co</t>
  </si>
  <si>
    <t>Subdirectora para la Vejez - Sonia Giselle Tovar Jiménez
Equipo Estratégico Hugo Gutierrez</t>
  </si>
  <si>
    <t>Luz Myriam Sanchez Camacho</t>
  </si>
  <si>
    <t>Ejecutar 5.00 Proyectos con acciones afirmativas en el ejercicio de los derechos en el marco del PIOEG  y DESC de las mujeres en su diversidad / 
Implementar 5 acciones afirmativas que contribuyan al reconocimiento y garantía de los derechos de las mujeres desde las diferencias y la diversidad que las constituyen.</t>
  </si>
  <si>
    <t>No se puede desagregar el presupuesto de atención por grupos poblacionales en Comisarías de Familia, ya que es por demanda. El porcentaje de avance de la acción de atención oportuna a persona mayor se adopta del indicador general del servicio el cual es significativo para toda la población atendida en las Comisarías de Familia.</t>
  </si>
  <si>
    <t xml:space="preserve">Durante el segundo semestre de 2020, se orientaron 113 personas mayores entre ellas 98 mujeres y 15 hombres en procesos de prevención de la VIF. Los procesos de prevención han permitido a los participantes reflexionar en los cambios que se han presentado al interior de las familias durante la pandemia, asumiendo otros roles y compartiendo las responsabilidades en las dinámicas familiares para sobrellevar la situación. Las temáticas que se abordaron permitieron a los participantes identificar los tipos de violencia y sus manifestaciones, pero también las formas de prevención que se pueden adoptar para mitigar su ocurrencia. Adicionalmente, fortaleció el conocimiento de protocolos de las rutas de atención a las violencias, las competencias intersectoriales para su atención, la identificación de sus detonantes y los imaginarios culturales que configuran las violencias. 
</t>
  </si>
  <si>
    <t>El presupuesto se calcula como el valor comprometido de la meta 3 del proyecto de inversión para el segundo semestre del 2020, entre 4.616 personas orientadas y este valor unitario calculado para las 113 personas mayores.</t>
  </si>
  <si>
    <t>(Número de actividades realizadas  / Número de actividades planteadas)*100</t>
  </si>
  <si>
    <t xml:space="preserve">Generar procesos de capacitación y sensibilización para personas mayores a través del servicio Centros de Desarrollo Comunitario </t>
  </si>
  <si>
    <t>Número de personas mayores atendidas en el servicio Centros de Desarrollo Comunitario</t>
  </si>
  <si>
    <t>Sumatoria de personas mayores atendidas en el servicio Centros de Desarrollo Comunitario</t>
  </si>
  <si>
    <t>Realizaron 1.312 atenciones a personas mayores por medio del servicio social Centros de Desarrollo de Comunitario.</t>
  </si>
  <si>
    <t>Con corte al mes de diciembre, las Comisarías de Familia han atendido durante la vigencia 163.139 personas únicas, en solicitudes de servicio, dentro de las diferentes órdenes administrativas que corresponden a los asuntos de su competencia. Así mismo, la atención de casos de violencia intrafamiliar que han derivado en audiencias de medida de protección definitiva, ha registrado una oportunidad acumulada del 61%, la cual ha disminuido desde el inicio de año debido a las múltiples dificultades de orden de salud pública y retrasos en procesos de gestión en cuanto a la contratación de personal.
Es importante mencionar, que este escenario también obedece a la existencia de eventos en los que la complejidad de los casos, la imposibilidad de vincular a las partes dada la falta de ubicación, dificultades probatorias, conducta procesal de las partes, el número de partes, la atención paralela de otras solicitudes tales como tutelas y derechos de petición o el incremento casos durante la vigencia, se convierten en un fenómeno multicausal que puede alterar el índice de atención oportuna en las Comisarías de Familia.
Muestra del escenario anterior se evidencia en la providencia T-803 de 2012, citando para el efecto la sentencia T-945 de 2008, en la que se definió la mora judicial como un fenómeno multicausal, muchas veces estructural, que impide el disfrute efectivo del derecho de acceso a la administración de justicia, y que se presenta como resultado de acumulaciones procesales estructurales que superan la capacidad humana de los funcionarios a cuyo cargo se encuentra la solución de los procesos.
Logro de ciudad 2: En el periodo comprendido entre el 1 y 31 de diciembre se realizaron 10 jornadas en articulación con la SDSCJ, de las cuales 4 fueron realizada en la estrategia de Comisaría de Familia en la justicia al barrio.
Logro de gestión 1: Durante el segundo semestre de 2020, se elaboró el documento que contiene el modelo de atención integral inmediata para la violencia de género en el contexto de VIF en Comisarías Móviles.
Logro de gestión 2: Durante el segundo semestre de 2020, se logró la contratación de 20 profesionales en derecho que actualmente ya cumplen su objeto contractual en las Comisarías de Familia. Con esto se busca ser más ágiles en la atención de las víctimas de VIF en el marco de la oportunidad en su atención.</t>
  </si>
  <si>
    <t>En el ejercicio de transformación de los servicios socales que realiza la Secretaría Distrital de Integració Social, el servicio Centros de Desarrollo Comunitario CDC, se transforma en  modalidad de desarrollo  de capacidades para la generación de oportunidades, y la gestión y oferta de actividades y procesos se realiza a traves de las unidades operativas Centros de Desarrollo Comunitario CDC.</t>
  </si>
  <si>
    <t>El presupuesto es superior teniendo en cuenta que en el mes de diciembre se adicionaron cuatro convenios de prestación del servicio social Centro Noche.</t>
  </si>
  <si>
    <t>El presupuesto es superior teniendo en cuenta que en el mes de noviembre se recibió una adición presupuestal para cubrir el déficit de Apoyos Económicos y el pago del mes de enero 2021.</t>
  </si>
  <si>
    <t xml:space="preserve">SECRETARIA DISTRITAL DE INTEGRACIÓN SOCIAL </t>
  </si>
  <si>
    <t>VIVIANA  MARCELA CAJAMARCA RODRIGUEZ</t>
  </si>
  <si>
    <t>POLITICA PÚBLICA SOCIAL PARA EL ENVEJECIMIENTO Y LA VEJEZ</t>
  </si>
  <si>
    <t>Matriz de Seguimiento Políticas Públicas Poblacionales</t>
  </si>
  <si>
    <t>Sector Ambiente</t>
  </si>
  <si>
    <t>Sector Cultura Recreación y Deporte</t>
  </si>
  <si>
    <t>Sector Desarrollo Económico Industria y Turismo</t>
  </si>
  <si>
    <t>Sector Educación</t>
  </si>
  <si>
    <t>Sector Gobierno</t>
  </si>
  <si>
    <t>Sector Hábitat</t>
  </si>
  <si>
    <t>Sector Integración Social</t>
  </si>
  <si>
    <t>Sector Movilidad</t>
  </si>
  <si>
    <t>Sector Mujer</t>
  </si>
  <si>
    <t>Sector Planeación</t>
  </si>
  <si>
    <t>Sector Salud</t>
  </si>
  <si>
    <t>Realizar actividades que aporten a la visibilización de las expresiones y prácticas artísticas, culturales y tradicionales de las personas mayores en el desarrollo cultural de la ciudad.</t>
  </si>
  <si>
    <t>Sumatoria de acciones de fortalecimiento realizadas/total de acciones programadas * 100</t>
  </si>
  <si>
    <t>100%</t>
  </si>
  <si>
    <t>Realizar clases grupales de actividad física orientadas para personas mayores de 60 años</t>
  </si>
  <si>
    <t xml:space="preserve">Formar a personas adultas mayore de 62 años  en temas de seguridad vial </t>
  </si>
  <si>
    <t>Número de Consejos Asesorados Técnicamente</t>
  </si>
  <si>
    <t>Se dio cumplimiento de la meta, según la demanda recibida en las unidades operativas del proyecto 7756</t>
  </si>
  <si>
    <t>Sumatoria de Consejos con asesoria técnica brindada</t>
  </si>
  <si>
    <t>Rosa Patricia Chaparro Niño - Directora de Territorialización de Derecho y Participación</t>
  </si>
  <si>
    <t>3169001 Ext1019</t>
  </si>
  <si>
    <t>rchaparro@sdmujer.gov.co</t>
  </si>
  <si>
    <t>Durante el segundo semestre de 2020, 331 mujeres mayores  recibieron orientación y/o asesoría socio jurídica a través de las CIOM, constituyendose en una herramienta que  permite avanzar en el reconocimiento de sus derechos, las rutas para hacerlos exigibles, el restablecimiento en los casos que hayan sido vulnerados o restringidos y la identificación y superación barreras que se presentan para su efectiva materialización, a través de la articulación interinstitucional e intersectorial con autoridades administrativas y judiciales competentes, constituyendose en  uno de los escenarios principales en términos de acceso a la justicia para las mujeres en las 20 localidades de Bogotá.</t>
  </si>
  <si>
    <t>Alexandra Quintero Benavides - Dirección de eliminación de violencias contra las mujeres y el acceso a justicia</t>
  </si>
  <si>
    <t>3169001 Ext1007</t>
  </si>
  <si>
    <t>aquintero@sdmujer.gov.co</t>
  </si>
  <si>
    <t xml:space="preserve">Para el segundo semestre del 2020 se acogieron 4 mujeres mayores de 60 años en Casa Refugio. 
Durante el mes de Agosto se realizó el Piloto del  Mecanismo Intermedio de atención de Casas Refugio  y  se avanzó en la sistematización de los resultados obtenidos del Piloto.
Desde el mes de septiembre se dio cumplimiento a la operación del modelo de Casas Refugio en el marco de los contratos  No. 539 de 2020 suscrito con la Corporación Orientar para Crecer, No. 565 de 2020 con la Unión Temporal Casa Social, No. 566 de 2020 con la Unión Temporal Estrategia Prosperidad y No. 567 de2020 con la Unión Temporal Amarú, correspondientes a los operadores de  cinco (5) Casas Refugio. Esto posibilitó dar continuidad a la implementación del servicio de atención integral para mujeres víctimas de violencia y su sistema familiar -hijos e hijas-. 			</t>
  </si>
  <si>
    <t>Durante el segundo semestre de 2020 fueron atendidas el 100% de mujeres que se comunicaron a través de la linea Purpura Distrital. De acuerdo con el reporte del Sistema de Información Misional, para el segundo semestre de 2020 se atendieron 297 mujeres mayores de 60 años a través de la Línea Púrpura, con la siguiente desagregación mensual:
Julio: 62
Agosto: 49
Septiembre: 41
Octubre: 39
Noviembre: 46
Diciembre: 60</t>
  </si>
  <si>
    <t xml:space="preserve">Diana Maria Parra Romero - Subsecretaria de Políticas de igualdad </t>
  </si>
  <si>
    <t>3169001 Ext1038</t>
  </si>
  <si>
    <t>dromero@sdmujer.gov.co</t>
  </si>
  <si>
    <t>Esta acción presenta insonsistencias tecnicas en la relación entre el nombre y el indicador, motivo por el cual no es posible hacer del reporte.</t>
  </si>
  <si>
    <t>Angelica Lizzet Badillo/ Yenny Maritza Guzmán - Direccion de Enfoque Diferencial</t>
  </si>
  <si>
    <t>3123542740/3169001</t>
  </si>
  <si>
    <t>abadillo@sdmujer.gov.co/yguzman@sdmujer.gov.co</t>
  </si>
  <si>
    <t>70 mujeres mayores fueron atendidas en Casa de Todas entre julio y diciembre de 2020 aque realizan actividades sexuales  las cuales recibieron 211 atenciones.</t>
  </si>
  <si>
    <t>Andrea Ramírez Pisco - Dirección de Gestión del Conocimiento</t>
  </si>
  <si>
    <t>3169001 Ext1030</t>
  </si>
  <si>
    <t>aramirez@sdmujer.gov.co</t>
  </si>
  <si>
    <t>El presupuesto ejecutado no cuenta con una disriminacion especifica para mujeres adultas mayores, el presupuesto es global y correspondìo a una meta de formar 2,000 mujeres para la vigencia 2020 (segundo semestre)</t>
  </si>
  <si>
    <t>Durante el segundo semestre de 2020, se formaron un total de 177 mujeres adultas mayores en en temas de promoción, reconocimiento y apropiación de sus derechos a través del uso de herramientas TIC y metodologías participativas.
De manera especifica las mujeres participaron en los siguientes cursos.
-	Constructoras Tic para la Paz
-	Habilidades Digitales para la autonomía de las Mujeres
-	Habilidades socio-emocionales
-	Introducción a los indicadores de género
Los procesos de formación en derechos de las mujeres a través del uso de TIC, buscaron acercar a las participantes a la sociedad del conocimiento a través del mundo digital, brindándoles elementos para apropiarse de contenidos críticos y el uso de herramientas que les permitieran el disfrute de sus derechos, asimismo, recomendaciones para vivir una experiencia virtual con seguridad.
Aunque las acciones de formación buscan vincular mujeres en sus diferentes etapas de ciclo vital, reconoce que las mujeres son diversas, y, por ende, las mujeres adultas mayores requieren procesos metodológicos y pedagógicos distintos para asegurar el avance en los aprendizajes.
Entre los principales logroe encontramos: 
-	Las mujeres adultas mayores desarrollaron habilidades y destrezas digitales para el manejo de sus celulares u otros dispositivos, lo que les permitió ganar autonomía en su vida cotidiana y la oportunidad de emplear estas herramientas en escenarios concretos. 
-	Las mujeres adultas mayores reconocen que existen algunas capacidades que se pueden desarrollar para mejor su entorno social y familiar.</t>
  </si>
  <si>
    <t>Esta acción no fue concertada con la Secretaría Distrital de la Mujer para el Plan de Acción de la Politica de Envejecimiento y Vejez.</t>
  </si>
  <si>
    <t xml:space="preserve">Se formaron 2.114 personas mayores de 60 de años, a través de 6 ciclos de formación que la Escuela programó en su plan de formación para la vigencia 2020, estos son: 
1. Bogotá planea activamente: Brindar herramientas para cualificar la participación en procesos de planeación de Bogotá
2. Fortalecimiento de organizaciones: Fortalecer las capacidades internas de las organizaciones y tejidos asociativos.
3. Memoria, paz y reconciliación: Cualificar la comprensión sobre los temas de memoria, construcción de paz y reconciliación
4. Bicicleta y movilidad urbana sostenible: Identificar los retos y cambios necesarios para promover la movilidad urbana sostenible
5. Territorio, cuerpos y saberes en clave de participación: Visibilizar las desigualdades en la participación y encaminar una apropiación de la ciudad
6. Juventud y transformación social: Abordar los campos que atraviesa el que hacer y el ser juvenil
Estos procesos brindaron conocimientos que fortalecen las capacidades democráticas de la ciudadanía para una participación inicidente y cualificada. Los ciudadanos y ciudadanas mayores de 60 años que se formaron con la Escuela pueden tener mayores argumentos para la deliberación y la toma de decisiones. </t>
  </si>
  <si>
    <t xml:space="preserve">El presupuesto programado corresponde al total de los recursos proyectados del proyecto de inversión para implementar la oferta de formación de la Escuela de Participación que incluye y reconoce todos los grupos poblacionales y enfoques. El costo por persona formada se valora de acuerdo con la modalidad de formación que reporta la Escuela para cada política. </t>
  </si>
  <si>
    <t xml:space="preserve">Durante el segundo semestre del año 2020 se brindó apoyo técnico y operativo al Consejo Distrital de Sabios y Sabias y los Consejos Locales de Suba, Chapinero, Tunjuelito, Fontibón, Ciudad Bolívar, Sumapaz. Tanto a estos consejos como a personas mayores de Bogotá se les apoyó en la Inscripción en la primera y segunda fase de Encuentros Participativos. Dando cumplimiento al Acuerdo 608 de 2015 y al Decreto Reglamentario 599 de 2019 se apoyó en la realización de las Asambleas Distrital y local de Sabios y Sabias.
Adicionalmente, Se fortalecieron Organizaciones Sociales de diferentes localidades, tales como: Años Dorados Somos Colombia de Localidad de Antonio Nariño Personas Mayores de la biblioteca Julio Mario Santo Domingo de la Localidad de Suba, Personas mayores culturales del Distrito, Organización Social Alegres del Volador de la Localidad de Ciudad Bolívar, Espíritu Folclórico de la Localidad de Fontibón, Organización Social Hormiguitas Plateadas de la Localidad de Antonio Nariño, y  Club amigos del Centro Día, esta Organización participó en la convocatoria Red de Organizaciones Cuidadoras, y fue beneficiaria del proyecto de Huertas caseras, la cual mejoraría la calidad de vida de las personas mayores de la Localidad de Engativá. 
</t>
  </si>
  <si>
    <t xml:space="preserve">El presupuesto proyectado corresponde al total del proyecto de inversión para el fortalecimiento a Organizaciones sociales de diferentes grupos poblacionales del Distrito Capital, y el ejecutado al costo de los honorarios de los enlaces para el tema de vejez y envejecimiento.
2.El  Instituto Distrital de la Participación y Acción Comunal -IDPAC-, brindó apoyo técnico y operativo al Consejo Distrital de Sabios y Sabias y los Consejos Locales de Suba, Chapinero, Tunjuelito, Fontibón, Ciudad Bolívar, Sumapaz. Tanto a estos consejos, como a personas mayores de Bogotá, se les apoyó en la Inscripción en la primera y segunda fase de Encuentros Participativos. De igual manera, y dando cumplimiento al Acuerdo 608 de 2015 y al Decreto Reglamentario 599 de 2019, se apoyó en la realización de las Asambleas Distrital y local de Sabios y Sabias. </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</si>
</sst>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6" formatCode="&quot;$&quot;\ #,##0;[Red]\-&quot;$&quot;\ #,##0"/>
    <numFmt numFmtId="42" formatCode="_-&quot;$&quot;\ * #,##0_-;\-&quot;$&quot;\ * #,##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_(&quot;$&quot;\ * #,##0_);_(&quot;$&quot;\ * \(#,##0\);_(&quot;$&quot;\ * &quot;-&quot;_);_(@_)"/>
    <numFmt numFmtId="168" formatCode="_(&quot;$&quot;\ * #,##0.00_);_(&quot;$&quot;\ * \(#,##0.00\);_(&quot;$&quot;\ * &quot;-&quot;??_);_(@_)"/>
    <numFmt numFmtId="169" formatCode="_-* #,##0\ _€_-;\-* #,##0\ _€_-;_-* &quot;-&quot;\ _€_-;_-@_-"/>
    <numFmt numFmtId="170" formatCode="_-* #,##0.00\ &quot;€&quot;_-;\-* #,##0.00\ &quot;€&quot;_-;_-* &quot;-&quot;??\ &quot;€&quot;_-;_-@_-"/>
    <numFmt numFmtId="171" formatCode="_-* #,##0.00\ _€_-;\-* #,##0.00\ _€_-;_-* &quot;-&quot;??\ _€_-;_-@_-"/>
    <numFmt numFmtId="172" formatCode="&quot;$&quot;\ #,##0"/>
    <numFmt numFmtId="173" formatCode="0.0%"/>
    <numFmt numFmtId="174" formatCode="_-* #,##0\ _€_-;\-* #,##0\ _€_-;_-* &quot;-&quot;??\ _€_-;_-@_-"/>
    <numFmt numFmtId="175" formatCode="0.000%"/>
    <numFmt numFmtId="176" formatCode="_([$$-240A]\ * #,##0_);_([$$-240A]\ * \(#,##0\);_([$$-240A]\ * &quot;-&quot;_);_(@_)"/>
    <numFmt numFmtId="177" formatCode="_-[$$-240A]\ * #,##0_-;\-[$$-240A]\ * #,##0_-;_-[$$-240A]\ * &quot;-&quot;??_-;_-@_-"/>
    <numFmt numFmtId="178" formatCode="_-* #,##0\ &quot;€&quot;_-;\-* #,##0\ &quot;€&quot;_-;_-* &quot;-&quot;\ &quot;€&quot;_-;_-@_-"/>
    <numFmt numFmtId="179" formatCode="_-* #,##0_-;\-* #,##0_-;_-* &quot;-&quot;??_-;_-@_-"/>
    <numFmt numFmtId="180" formatCode="&quot; &quot;#,##0&quot; &quot;;&quot;-&quot;#,##0&quot; &quot;;&quot; -&quot;00&quot; &quot;;&quot; &quot;@&quot; &quot;"/>
    <numFmt numFmtId="181" formatCode="_-&quot;$&quot;* #,##0_-;\-&quot;$&quot;* #,##0_-;_-&quot;$&quot;* &quot;-&quot;??_-;_-@_-"/>
    <numFmt numFmtId="182" formatCode="[$$-240A]#,##0;[Red]\([$$-240A]#,##0\)"/>
    <numFmt numFmtId="183" formatCode="&quot; $ &quot;#,##0&quot; &quot;;&quot; $ (&quot;#,##0&quot;)&quot;;&quot; $ -&quot;00&quot; &quot;;&quot; &quot;@&quot; &quot;"/>
    <numFmt numFmtId="184" formatCode="&quot;$&quot;#,##0"/>
    <numFmt numFmtId="185" formatCode="_-[$$-240A]\ * #,##0.00_-;\-[$$-240A]\ * #,##0.00_-;_-[$$-240A]\ * &quot;-&quot;??_-;_-@_-"/>
    <numFmt numFmtId="186" formatCode="_-[$$-240A]* #,##0.00_-;\-[$$-240A]* #,##0.00_-;_-[$$-240A]* &quot;-&quot;??_-;_-@"/>
    <numFmt numFmtId="187" formatCode="_-&quot;$&quot;\ * #,##0_-;\-&quot;$&quot;\ * #,##0_-;_-&quot;$&quot;\ * &quot;-&quot;_-;_-@"/>
  </numFmts>
  <fonts count="58" x14ac:knownFonts="1">
    <font>
      <sz val="11"/>
      <color theme="1"/>
      <name val="Calibri"/>
      <family val="2"/>
      <scheme val="minor"/>
    </font>
    <font>
      <sz val="11"/>
      <color indexed="8"/>
      <name val="Calibri"/>
      <family val="2"/>
    </font>
    <font>
      <sz val="10"/>
      <name val="Arial"/>
      <family val="2"/>
    </font>
    <font>
      <sz val="9"/>
      <name val="Calibri"/>
      <family val="2"/>
    </font>
    <font>
      <b/>
      <sz val="9"/>
      <name val="Calibri"/>
      <family val="2"/>
    </font>
    <font>
      <b/>
      <sz val="9"/>
      <color indexed="62"/>
      <name val="Calibri Light"/>
      <family val="2"/>
    </font>
    <font>
      <sz val="9"/>
      <name val="Calibri Light"/>
      <family val="2"/>
    </font>
    <font>
      <b/>
      <sz val="9"/>
      <color indexed="62"/>
      <name val="Calibri Light"/>
      <family val="2"/>
    </font>
    <font>
      <b/>
      <sz val="9"/>
      <color indexed="62"/>
      <name val="Calibri Light"/>
      <family val="2"/>
    </font>
    <font>
      <sz val="9"/>
      <name val="Calibri Light"/>
      <family val="2"/>
    </font>
    <font>
      <b/>
      <sz val="12"/>
      <name val="Calibri Light"/>
      <family val="2"/>
    </font>
    <font>
      <b/>
      <sz val="9"/>
      <color indexed="30"/>
      <name val="Calibri Light"/>
      <family val="2"/>
    </font>
    <font>
      <sz val="9"/>
      <color indexed="8"/>
      <name val="Calibri Light"/>
      <family val="2"/>
    </font>
    <font>
      <sz val="10"/>
      <color indexed="8"/>
      <name val="Calibri Light"/>
      <family val="2"/>
    </font>
    <font>
      <b/>
      <sz val="9"/>
      <name val="Calibri Light"/>
      <family val="2"/>
    </font>
    <font>
      <sz val="9"/>
      <color indexed="36"/>
      <name val="Calibri Light"/>
      <family val="2"/>
    </font>
    <font>
      <u/>
      <sz val="9"/>
      <name val="Calibri Light"/>
      <family val="2"/>
    </font>
    <font>
      <b/>
      <sz val="11"/>
      <name val="Calibri Light"/>
      <family val="2"/>
    </font>
    <font>
      <sz val="8"/>
      <name val="Calibri"/>
      <family val="2"/>
    </font>
    <font>
      <sz val="11"/>
      <color theme="1"/>
      <name val="Calibri"/>
      <family val="2"/>
      <scheme val="minor"/>
    </font>
    <font>
      <u/>
      <sz val="11"/>
      <color theme="10"/>
      <name val="Calibri"/>
      <family val="2"/>
      <scheme val="minor"/>
    </font>
    <font>
      <sz val="11"/>
      <color rgb="FF9C6500"/>
      <name val="Calibri"/>
      <family val="2"/>
      <scheme val="minor"/>
    </font>
    <font>
      <sz val="10"/>
      <name val="Calibri Light"/>
      <family val="2"/>
      <scheme val="major"/>
    </font>
    <font>
      <sz val="10"/>
      <color theme="1"/>
      <name val="Calibri Light"/>
      <family val="2"/>
      <scheme val="major"/>
    </font>
    <font>
      <sz val="10"/>
      <color theme="1"/>
      <name val="Calibri Light"/>
      <family val="2"/>
    </font>
    <font>
      <b/>
      <sz val="11"/>
      <color theme="1"/>
      <name val="Calibri Light"/>
      <family val="2"/>
    </font>
    <font>
      <b/>
      <sz val="12"/>
      <color theme="1"/>
      <name val="Calibri Light"/>
      <family val="2"/>
    </font>
    <font>
      <sz val="11"/>
      <color rgb="FF006100"/>
      <name val="Calibri"/>
      <family val="2"/>
      <scheme val="minor"/>
    </font>
    <font>
      <sz val="11"/>
      <color rgb="FF9C0006"/>
      <name val="Calibri"/>
      <family val="2"/>
      <scheme val="minor"/>
    </font>
    <font>
      <b/>
      <sz val="10"/>
      <name val="Calibri Light"/>
      <family val="2"/>
    </font>
    <font>
      <b/>
      <sz val="11"/>
      <color indexed="8"/>
      <name val="Calibri Light"/>
      <family val="2"/>
    </font>
    <font>
      <sz val="10"/>
      <name val="Calibri Light"/>
      <family val="2"/>
    </font>
    <font>
      <sz val="10"/>
      <color theme="1"/>
      <name val="Calibri"/>
      <family val="2"/>
      <scheme val="minor"/>
    </font>
    <font>
      <u/>
      <sz val="10"/>
      <color indexed="30"/>
      <name val="Calibri Light"/>
      <family val="2"/>
    </font>
    <font>
      <u/>
      <sz val="11"/>
      <name val="Calibri"/>
      <family val="2"/>
    </font>
    <font>
      <sz val="10"/>
      <name val="Calibri"/>
      <family val="2"/>
    </font>
    <font>
      <sz val="9"/>
      <name val="Arial"/>
      <family val="2"/>
    </font>
    <font>
      <sz val="10"/>
      <color rgb="FF000000"/>
      <name val="Arial"/>
      <family val="2"/>
    </font>
    <font>
      <sz val="10"/>
      <color indexed="8"/>
      <name val="Calibri"/>
      <family val="2"/>
    </font>
    <font>
      <sz val="10"/>
      <color rgb="FFFF0000"/>
      <name val="Calibri Light"/>
      <family val="2"/>
    </font>
    <font>
      <sz val="10"/>
      <name val="Calibri Light"/>
      <family val="1"/>
      <scheme val="major"/>
    </font>
    <font>
      <sz val="11"/>
      <color rgb="FF000000"/>
      <name val="Calibri"/>
      <family val="2"/>
    </font>
    <font>
      <sz val="10"/>
      <color rgb="FF000000"/>
      <name val="Calibri Light"/>
      <family val="2"/>
    </font>
    <font>
      <b/>
      <sz val="10"/>
      <color theme="1"/>
      <name val="Calibri Light"/>
      <family val="2"/>
      <scheme val="major"/>
    </font>
    <font>
      <i/>
      <sz val="11"/>
      <color rgb="FF000000"/>
      <name val="Arial Narrow"/>
      <family val="2"/>
    </font>
    <font>
      <b/>
      <sz val="10"/>
      <color rgb="FF000000"/>
      <name val="Calibri Light"/>
      <family val="2"/>
    </font>
    <font>
      <sz val="11"/>
      <name val="Arial Narrow"/>
      <family val="2"/>
    </font>
    <font>
      <u/>
      <sz val="10"/>
      <color rgb="FF000000"/>
      <name val="Calibri Light"/>
      <family val="2"/>
    </font>
    <font>
      <sz val="10"/>
      <color theme="1"/>
      <name val="Calibri"/>
      <family val="2"/>
    </font>
    <font>
      <sz val="12"/>
      <name val="Calibri"/>
      <family val="2"/>
      <scheme val="minor"/>
    </font>
    <font>
      <sz val="12"/>
      <color theme="1"/>
      <name val="Calibri"/>
      <family val="2"/>
      <scheme val="minor"/>
    </font>
    <font>
      <sz val="12"/>
      <color theme="1"/>
      <name val="Calibri Light"/>
      <family val="2"/>
    </font>
    <font>
      <sz val="12"/>
      <color theme="1"/>
      <name val="Calibri Light"/>
      <family val="2"/>
      <scheme val="major"/>
    </font>
    <font>
      <sz val="10"/>
      <color theme="1"/>
      <name val="Calibri"/>
      <family val="2"/>
    </font>
    <font>
      <b/>
      <sz val="20"/>
      <color theme="1"/>
      <name val="Calibri"/>
      <family val="2"/>
    </font>
    <font>
      <sz val="72"/>
      <name val="Calibri Light"/>
      <family val="2"/>
    </font>
    <font>
      <sz val="10"/>
      <color rgb="FFFF0000"/>
      <name val="Calibri Light"/>
      <family val="2"/>
      <scheme val="major"/>
    </font>
    <font>
      <b/>
      <sz val="10"/>
      <color theme="1"/>
      <name val="Calibri Light"/>
      <family val="2"/>
    </font>
  </fonts>
  <fills count="1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45"/>
        <bgColor indexed="64"/>
      </patternFill>
    </fill>
    <fill>
      <patternFill patternType="solid">
        <fgColor indexed="27"/>
        <bgColor indexed="64"/>
      </patternFill>
    </fill>
    <fill>
      <patternFill patternType="solid">
        <fgColor rgb="FFFFEB9C"/>
      </patternFill>
    </fill>
    <fill>
      <patternFill patternType="solid">
        <fgColor theme="7" tint="0.59999389629810485"/>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indexed="49"/>
        <bgColor indexed="64"/>
      </patternFill>
    </fill>
    <fill>
      <patternFill patternType="solid">
        <fgColor indexed="23"/>
        <bgColor indexed="64"/>
      </patternFill>
    </fill>
    <fill>
      <patternFill patternType="solid">
        <fgColor theme="0"/>
        <bgColor indexed="64"/>
      </patternFill>
    </fill>
  </fills>
  <borders count="39">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2">
    <xf numFmtId="0" fontId="0" fillId="0" borderId="0"/>
    <xf numFmtId="0" fontId="20" fillId="0" borderId="0" applyNumberForma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9"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19" fillId="0" borderId="0" applyFont="0" applyFill="0" applyBorder="0" applyAlignment="0" applyProtection="0"/>
    <xf numFmtId="0" fontId="2" fillId="0" borderId="0"/>
    <xf numFmtId="0" fontId="19" fillId="0" borderId="0"/>
    <xf numFmtId="9" fontId="1" fillId="0" borderId="0" applyFont="0" applyFill="0" applyBorder="0" applyAlignment="0" applyProtection="0"/>
    <xf numFmtId="9" fontId="2" fillId="0" borderId="0" applyFont="0" applyFill="0" applyBorder="0" applyAlignment="0" applyProtection="0"/>
    <xf numFmtId="0" fontId="20" fillId="0" borderId="0" applyNumberForma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9" fillId="0" borderId="0" applyFont="0" applyFill="0" applyBorder="0" applyAlignment="0" applyProtection="0"/>
    <xf numFmtId="166"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9" fillId="0" borderId="0" applyFont="0" applyFill="0" applyBorder="0" applyAlignment="0" applyProtection="0"/>
    <xf numFmtId="0" fontId="27" fillId="10" borderId="0" applyNumberFormat="0" applyBorder="0" applyAlignment="0" applyProtection="0"/>
    <xf numFmtId="0" fontId="28" fillId="11" borderId="0" applyNumberFormat="0" applyBorder="0" applyAlignment="0" applyProtection="0"/>
    <xf numFmtId="0" fontId="1" fillId="0" borderId="0" applyNumberFormat="0" applyFont="0" applyBorder="0" applyProtection="0"/>
    <xf numFmtId="43" fontId="1" fillId="0" borderId="0" applyFont="0" applyFill="0" applyBorder="0" applyAlignment="0" applyProtection="0"/>
    <xf numFmtId="0" fontId="21" fillId="7" borderId="0" applyNumberFormat="0" applyBorder="0" applyAlignment="0" applyProtection="0"/>
    <xf numFmtId="43" fontId="1" fillId="0" borderId="0" applyFont="0" applyFill="0" applyBorder="0" applyAlignment="0" applyProtection="0"/>
    <xf numFmtId="0" fontId="37" fillId="0" borderId="0" applyNumberFormat="0" applyBorder="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9" fillId="0" borderId="0"/>
    <xf numFmtId="166" fontId="1" fillId="0" borderId="0" applyFont="0" applyFill="0" applyBorder="0" applyAlignment="0" applyProtection="0"/>
    <xf numFmtId="165"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9" fillId="0" borderId="0" applyFont="0" applyFill="0" applyBorder="0" applyAlignment="0" applyProtection="0"/>
    <xf numFmtId="0" fontId="1" fillId="0" borderId="0" applyNumberFormat="0" applyFont="0" applyBorder="0" applyProtection="0"/>
    <xf numFmtId="0" fontId="41" fillId="0" borderId="0" applyNumberFormat="0" applyFont="0" applyBorder="0" applyProtection="0"/>
  </cellStyleXfs>
  <cellXfs count="421">
    <xf numFmtId="0" fontId="0" fillId="0" borderId="0" xfId="0"/>
    <xf numFmtId="0" fontId="3" fillId="2" borderId="0" xfId="14" applyFont="1" applyFill="1" applyBorder="1" applyAlignment="1">
      <alignment wrapText="1"/>
    </xf>
    <xf numFmtId="0" fontId="3" fillId="0" borderId="0" xfId="14" applyFont="1" applyBorder="1" applyAlignment="1">
      <alignment wrapText="1"/>
    </xf>
    <xf numFmtId="0" fontId="3" fillId="0" borderId="0" xfId="14" applyFont="1" applyAlignment="1">
      <alignment wrapText="1"/>
    </xf>
    <xf numFmtId="0" fontId="3" fillId="0" borderId="0" xfId="14" applyFont="1" applyAlignment="1"/>
    <xf numFmtId="0" fontId="4" fillId="0" borderId="0" xfId="14" applyFont="1" applyAlignment="1"/>
    <xf numFmtId="0" fontId="3" fillId="3" borderId="0" xfId="14" applyFont="1" applyFill="1" applyAlignment="1">
      <alignment wrapText="1"/>
    </xf>
    <xf numFmtId="0" fontId="5" fillId="4" borderId="1" xfId="14" applyFont="1" applyFill="1" applyBorder="1" applyAlignment="1">
      <alignment horizontal="center" vertical="center" wrapText="1"/>
    </xf>
    <xf numFmtId="0" fontId="6" fillId="0" borderId="2" xfId="14" applyFont="1" applyBorder="1" applyAlignment="1">
      <alignment vertical="center"/>
    </xf>
    <xf numFmtId="0" fontId="6" fillId="0" borderId="2" xfId="14" applyFont="1" applyFill="1" applyBorder="1" applyAlignment="1">
      <alignment vertical="center"/>
    </xf>
    <xf numFmtId="0" fontId="6" fillId="0" borderId="3" xfId="14" applyFont="1" applyFill="1" applyBorder="1" applyAlignment="1">
      <alignment vertical="center"/>
    </xf>
    <xf numFmtId="0" fontId="6" fillId="0" borderId="3" xfId="14" applyFont="1" applyBorder="1" applyAlignment="1">
      <alignment vertical="center"/>
    </xf>
    <xf numFmtId="0" fontId="9" fillId="0" borderId="0" xfId="14" applyFont="1" applyAlignment="1">
      <alignment vertical="center"/>
    </xf>
    <xf numFmtId="0" fontId="6" fillId="0" borderId="3" xfId="14" applyFont="1" applyBorder="1" applyAlignment="1"/>
    <xf numFmtId="0" fontId="11" fillId="2" borderId="2" xfId="14" applyFont="1" applyFill="1" applyBorder="1" applyAlignment="1">
      <alignment vertical="center" wrapText="1"/>
    </xf>
    <xf numFmtId="0" fontId="11" fillId="2" borderId="3" xfId="14" applyFont="1" applyFill="1" applyBorder="1" applyAlignment="1">
      <alignment vertical="center" wrapText="1"/>
    </xf>
    <xf numFmtId="0" fontId="6" fillId="0" borderId="3" xfId="14" applyFont="1" applyBorder="1" applyAlignment="1">
      <alignment vertical="center" wrapText="1"/>
    </xf>
    <xf numFmtId="0" fontId="6" fillId="5" borderId="2" xfId="14" applyFont="1" applyFill="1" applyBorder="1" applyAlignment="1">
      <alignment vertical="center" wrapText="1"/>
    </xf>
    <xf numFmtId="0" fontId="12" fillId="5" borderId="0" xfId="0" applyFont="1" applyFill="1" applyAlignment="1">
      <alignment vertical="center" wrapText="1"/>
    </xf>
    <xf numFmtId="0" fontId="5" fillId="0" borderId="1" xfId="14" applyFont="1" applyBorder="1" applyAlignment="1">
      <alignment vertical="center" wrapText="1"/>
    </xf>
    <xf numFmtId="0" fontId="7" fillId="0" borderId="2" xfId="14" applyFont="1" applyBorder="1" applyAlignment="1">
      <alignment vertical="center" wrapText="1"/>
    </xf>
    <xf numFmtId="0" fontId="8" fillId="0" borderId="0" xfId="14" applyFont="1" applyAlignment="1">
      <alignment vertical="center" wrapText="1"/>
    </xf>
    <xf numFmtId="0" fontId="6" fillId="2" borderId="2" xfId="14" applyFont="1" applyFill="1" applyBorder="1" applyAlignment="1">
      <alignment vertical="center"/>
    </xf>
    <xf numFmtId="0" fontId="12" fillId="0" borderId="0" xfId="0" applyFont="1" applyFill="1" applyAlignment="1">
      <alignment vertical="center"/>
    </xf>
    <xf numFmtId="0" fontId="6" fillId="6" borderId="0" xfId="14" applyFont="1" applyFill="1" applyAlignment="1">
      <alignment vertical="center"/>
    </xf>
    <xf numFmtId="0" fontId="12" fillId="6" borderId="0" xfId="0" applyFont="1" applyFill="1" applyAlignment="1">
      <alignment vertical="center"/>
    </xf>
    <xf numFmtId="0" fontId="13" fillId="6" borderId="0" xfId="0" applyFont="1" applyFill="1" applyAlignment="1">
      <alignment vertical="center"/>
    </xf>
    <xf numFmtId="0" fontId="6" fillId="2" borderId="3" xfId="14" applyFont="1" applyFill="1" applyBorder="1" applyAlignment="1">
      <alignment vertical="center"/>
    </xf>
    <xf numFmtId="0" fontId="14" fillId="0" borderId="3" xfId="14" applyFont="1" applyBorder="1" applyAlignment="1">
      <alignment vertical="center"/>
    </xf>
    <xf numFmtId="0" fontId="15" fillId="0" borderId="3" xfId="14" applyFont="1" applyBorder="1" applyAlignment="1">
      <alignment vertical="center"/>
    </xf>
    <xf numFmtId="0" fontId="9" fillId="0" borderId="3" xfId="14" applyFont="1" applyBorder="1" applyAlignment="1">
      <alignment vertical="center"/>
    </xf>
    <xf numFmtId="0" fontId="9" fillId="0" borderId="3" xfId="14" applyFont="1" applyFill="1" applyBorder="1" applyAlignment="1">
      <alignment vertical="center"/>
    </xf>
    <xf numFmtId="0" fontId="16" fillId="0" borderId="3" xfId="14" applyFont="1" applyBorder="1" applyAlignment="1">
      <alignment vertical="center"/>
    </xf>
    <xf numFmtId="0" fontId="3" fillId="0" borderId="3" xfId="14" quotePrefix="1" applyFont="1" applyFill="1" applyBorder="1" applyAlignment="1">
      <alignment vertical="center"/>
    </xf>
    <xf numFmtId="0" fontId="3" fillId="0" borderId="3" xfId="14" applyFont="1" applyFill="1" applyBorder="1" applyAlignment="1">
      <alignment vertical="center"/>
    </xf>
    <xf numFmtId="0" fontId="6" fillId="2" borderId="3" xfId="14" applyFont="1" applyFill="1" applyBorder="1" applyAlignment="1"/>
    <xf numFmtId="0" fontId="3" fillId="2" borderId="0" xfId="14" applyFont="1" applyFill="1" applyBorder="1" applyAlignment="1"/>
    <xf numFmtId="0" fontId="5" fillId="2" borderId="5" xfId="14" applyFont="1" applyFill="1" applyBorder="1" applyAlignment="1">
      <alignment vertical="center" wrapText="1"/>
    </xf>
    <xf numFmtId="0" fontId="5" fillId="0" borderId="1" xfId="14" applyFont="1" applyFill="1" applyBorder="1" applyAlignment="1">
      <alignment vertical="center" wrapText="1"/>
    </xf>
    <xf numFmtId="0" fontId="5" fillId="0" borderId="6" xfId="14" applyFont="1" applyBorder="1" applyAlignment="1">
      <alignment vertical="center" wrapText="1"/>
    </xf>
    <xf numFmtId="0" fontId="23" fillId="0" borderId="3" xfId="0" applyFont="1" applyFill="1" applyBorder="1" applyAlignment="1">
      <alignment horizontal="center" vertical="center"/>
    </xf>
    <xf numFmtId="0" fontId="23" fillId="0" borderId="3" xfId="0" applyFont="1" applyFill="1" applyBorder="1" applyAlignment="1">
      <alignment horizontal="center" vertical="center" wrapText="1"/>
    </xf>
    <xf numFmtId="9" fontId="23" fillId="0" borderId="3" xfId="0" applyNumberFormat="1" applyFont="1" applyFill="1" applyBorder="1" applyAlignment="1">
      <alignment horizontal="center" vertical="center" wrapText="1"/>
    </xf>
    <xf numFmtId="175" fontId="23" fillId="0" borderId="3" xfId="8" applyNumberFormat="1" applyFont="1" applyFill="1" applyBorder="1" applyAlignment="1">
      <alignment horizontal="center" vertical="center" wrapText="1"/>
    </xf>
    <xf numFmtId="0" fontId="25" fillId="8" borderId="3"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31" fillId="0" borderId="3" xfId="0" applyFont="1" applyBorder="1" applyAlignment="1">
      <alignment horizontal="center" vertical="center" wrapText="1"/>
    </xf>
    <xf numFmtId="14" fontId="31" fillId="0" borderId="3" xfId="16" applyNumberFormat="1" applyFont="1" applyFill="1" applyBorder="1" applyAlignment="1">
      <alignment horizontal="center" vertical="center" wrapText="1"/>
    </xf>
    <xf numFmtId="179" fontId="31" fillId="0" borderId="3" xfId="41" applyNumberFormat="1" applyFont="1" applyFill="1" applyBorder="1" applyAlignment="1">
      <alignment horizontal="center" vertical="center" wrapText="1"/>
    </xf>
    <xf numFmtId="10" fontId="31" fillId="0" borderId="3" xfId="16" applyNumberFormat="1" applyFont="1" applyFill="1" applyBorder="1" applyAlignment="1">
      <alignment horizontal="center" vertical="center" wrapText="1"/>
    </xf>
    <xf numFmtId="180" fontId="13" fillId="0" borderId="3" xfId="43" applyNumberFormat="1" applyFont="1" applyFill="1" applyBorder="1" applyAlignment="1">
      <alignment horizontal="center" vertical="center" wrapText="1"/>
    </xf>
    <xf numFmtId="9" fontId="22" fillId="0" borderId="3" xfId="16" applyFont="1" applyFill="1" applyBorder="1" applyAlignment="1">
      <alignment horizontal="center" vertical="center" wrapText="1"/>
    </xf>
    <xf numFmtId="181" fontId="31" fillId="0" borderId="3" xfId="45" applyNumberFormat="1" applyFont="1" applyFill="1" applyBorder="1" applyAlignment="1">
      <alignment horizontal="right" vertical="center" wrapText="1"/>
    </xf>
    <xf numFmtId="181" fontId="31" fillId="0" borderId="3" xfId="45" applyNumberFormat="1" applyFont="1" applyFill="1" applyBorder="1" applyAlignment="1">
      <alignment horizontal="center" vertical="center" wrapText="1"/>
    </xf>
    <xf numFmtId="169" fontId="31" fillId="0" borderId="2" xfId="3" applyFont="1" applyFill="1" applyBorder="1" applyAlignment="1">
      <alignment horizontal="right" vertical="center" wrapText="1"/>
    </xf>
    <xf numFmtId="181" fontId="31" fillId="0" borderId="2" xfId="16" applyNumberFormat="1" applyFont="1" applyFill="1" applyBorder="1" applyAlignment="1">
      <alignment horizontal="center" vertical="center" wrapText="1"/>
    </xf>
    <xf numFmtId="6" fontId="31" fillId="0" borderId="3" xfId="49" applyNumberFormat="1" applyFont="1" applyFill="1" applyBorder="1" applyAlignment="1">
      <alignment horizontal="right" vertical="center" wrapText="1"/>
    </xf>
    <xf numFmtId="173" fontId="31" fillId="0" borderId="3" xfId="16" applyNumberFormat="1" applyFont="1" applyFill="1" applyBorder="1" applyAlignment="1">
      <alignment horizontal="center" vertical="center" wrapText="1"/>
    </xf>
    <xf numFmtId="184" fontId="31" fillId="0" borderId="3" xfId="32" applyNumberFormat="1" applyFont="1" applyFill="1" applyBorder="1" applyAlignment="1">
      <alignment horizontal="right" vertical="center"/>
    </xf>
    <xf numFmtId="184" fontId="31" fillId="0" borderId="3" xfId="32" applyNumberFormat="1" applyFont="1" applyFill="1" applyBorder="1" applyAlignment="1">
      <alignment horizontal="center" vertical="center"/>
    </xf>
    <xf numFmtId="166" fontId="31" fillId="0" borderId="3" xfId="46" applyFont="1" applyFill="1" applyBorder="1" applyAlignment="1">
      <alignment horizontal="right" vertical="center" wrapText="1"/>
    </xf>
    <xf numFmtId="9" fontId="23" fillId="0" borderId="19" xfId="17" applyFont="1" applyFill="1" applyBorder="1" applyAlignment="1">
      <alignment horizontal="center" vertical="center" wrapText="1"/>
    </xf>
    <xf numFmtId="0" fontId="25" fillId="8" borderId="19" xfId="0" applyFont="1" applyFill="1" applyBorder="1" applyAlignment="1">
      <alignment horizontal="center" vertical="center" wrapText="1"/>
    </xf>
    <xf numFmtId="0" fontId="23" fillId="0" borderId="19" xfId="0" applyFont="1" applyFill="1" applyBorder="1" applyAlignment="1">
      <alignment vertical="center" wrapText="1"/>
    </xf>
    <xf numFmtId="0" fontId="23" fillId="0" borderId="19" xfId="0" applyFont="1" applyFill="1" applyBorder="1" applyAlignment="1">
      <alignment horizontal="center" vertical="center" wrapText="1"/>
    </xf>
    <xf numFmtId="175" fontId="23" fillId="0" borderId="19" xfId="8" applyNumberFormat="1" applyFont="1" applyFill="1" applyBorder="1" applyAlignment="1">
      <alignment horizontal="center" vertical="center" wrapText="1"/>
    </xf>
    <xf numFmtId="14" fontId="23" fillId="0" borderId="19" xfId="0" applyNumberFormat="1" applyFont="1" applyFill="1" applyBorder="1" applyAlignment="1">
      <alignment horizontal="center" vertical="center" wrapText="1"/>
    </xf>
    <xf numFmtId="0" fontId="23" fillId="0" borderId="3" xfId="0" applyFont="1" applyFill="1" applyBorder="1" applyAlignment="1">
      <alignment vertical="center" wrapText="1"/>
    </xf>
    <xf numFmtId="0" fontId="30" fillId="12" borderId="3" xfId="0" applyFont="1" applyFill="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center" vertical="center" wrapText="1"/>
    </xf>
    <xf numFmtId="0" fontId="29" fillId="12" borderId="3" xfId="0" applyFont="1" applyFill="1" applyBorder="1" applyAlignment="1">
      <alignment horizontal="center" vertical="center" wrapText="1"/>
    </xf>
    <xf numFmtId="0" fontId="17" fillId="12" borderId="3" xfId="0" applyFont="1" applyFill="1" applyBorder="1" applyAlignment="1">
      <alignment horizontal="center" vertical="center" wrapText="1"/>
    </xf>
    <xf numFmtId="14" fontId="30" fillId="12" borderId="3" xfId="0" applyNumberFormat="1" applyFont="1" applyFill="1" applyBorder="1" applyAlignment="1">
      <alignment horizontal="center" vertical="center" wrapText="1"/>
    </xf>
    <xf numFmtId="0" fontId="17" fillId="13" borderId="3" xfId="0" applyFont="1" applyFill="1" applyBorder="1" applyAlignment="1" applyProtection="1">
      <alignment horizontal="center" vertical="center" wrapText="1"/>
      <protection locked="0"/>
    </xf>
    <xf numFmtId="0" fontId="17" fillId="13" borderId="3" xfId="0" applyFont="1" applyFill="1" applyBorder="1" applyAlignment="1">
      <alignment horizontal="center" vertical="center" wrapText="1"/>
    </xf>
    <xf numFmtId="181" fontId="17" fillId="12" borderId="3" xfId="46" applyNumberFormat="1" applyFont="1" applyFill="1" applyBorder="1" applyAlignment="1">
      <alignment horizontal="center" vertical="center" wrapText="1"/>
    </xf>
    <xf numFmtId="0" fontId="29" fillId="0" borderId="0" xfId="0" applyFont="1" applyAlignment="1">
      <alignment horizontal="center" vertical="center"/>
    </xf>
    <xf numFmtId="0" fontId="20" fillId="0" borderId="3" xfId="18" applyFill="1" applyBorder="1" applyAlignment="1">
      <alignment horizontal="center" vertical="center" wrapText="1"/>
    </xf>
    <xf numFmtId="181" fontId="31" fillId="0" borderId="28" xfId="46" applyNumberFormat="1" applyFont="1" applyFill="1" applyBorder="1" applyAlignment="1">
      <alignment horizontal="right" vertical="center" wrapText="1"/>
    </xf>
    <xf numFmtId="14" fontId="31" fillId="0" borderId="0" xfId="0" applyNumberFormat="1" applyFont="1" applyAlignment="1">
      <alignment horizontal="center" vertical="center"/>
    </xf>
    <xf numFmtId="181" fontId="31" fillId="0" borderId="0" xfId="46" applyNumberFormat="1" applyFont="1" applyFill="1" applyBorder="1" applyAlignment="1">
      <alignment horizontal="center" vertical="center"/>
    </xf>
    <xf numFmtId="0" fontId="31" fillId="0" borderId="15" xfId="0" applyFont="1" applyBorder="1" applyAlignment="1">
      <alignment horizontal="right" vertical="center" wrapText="1"/>
    </xf>
    <xf numFmtId="181" fontId="31" fillId="0" borderId="15" xfId="45" applyNumberFormat="1" applyFont="1" applyFill="1" applyBorder="1" applyAlignment="1">
      <alignment horizontal="right" vertical="center" wrapText="1"/>
    </xf>
    <xf numFmtId="181" fontId="31" fillId="0" borderId="15" xfId="46" applyNumberFormat="1" applyFont="1" applyFill="1" applyBorder="1" applyAlignment="1">
      <alignment horizontal="right" vertical="center" wrapText="1"/>
    </xf>
    <xf numFmtId="181" fontId="31" fillId="0" borderId="26" xfId="46" applyNumberFormat="1" applyFont="1" applyFill="1" applyBorder="1" applyAlignment="1">
      <alignment horizontal="right" vertical="center" wrapText="1"/>
    </xf>
    <xf numFmtId="183" fontId="13" fillId="0" borderId="32" xfId="47" applyNumberFormat="1" applyFont="1" applyFill="1" applyBorder="1" applyAlignment="1">
      <alignment horizontal="right" vertical="center" wrapText="1"/>
    </xf>
    <xf numFmtId="181" fontId="31" fillId="0" borderId="15" xfId="26" applyNumberFormat="1" applyFont="1" applyFill="1" applyBorder="1" applyAlignment="1">
      <alignment horizontal="right" vertical="center" wrapText="1"/>
    </xf>
    <xf numFmtId="174" fontId="23" fillId="0" borderId="3" xfId="2" applyNumberFormat="1" applyFont="1" applyFill="1" applyBorder="1" applyAlignment="1">
      <alignment horizontal="center" vertical="center" wrapText="1"/>
    </xf>
    <xf numFmtId="0" fontId="31" fillId="0" borderId="3" xfId="0" applyFont="1" applyFill="1" applyBorder="1" applyAlignment="1">
      <alignment horizontal="center" vertical="center" wrapText="1"/>
    </xf>
    <xf numFmtId="0" fontId="29" fillId="0" borderId="0" xfId="0" applyFont="1" applyBorder="1" applyAlignment="1">
      <alignment horizontal="center" vertical="center"/>
    </xf>
    <xf numFmtId="0" fontId="31" fillId="0" borderId="0" xfId="0" applyFont="1" applyBorder="1" applyAlignment="1">
      <alignment vertical="center" wrapText="1"/>
    </xf>
    <xf numFmtId="0" fontId="31" fillId="0" borderId="0" xfId="0" applyFont="1" applyBorder="1" applyAlignment="1">
      <alignment horizontal="center" vertical="center" wrapText="1"/>
    </xf>
    <xf numFmtId="0" fontId="17" fillId="9" borderId="3" xfId="0" applyFont="1" applyFill="1" applyBorder="1" applyAlignment="1">
      <alignment horizontal="center" vertical="center" wrapText="1"/>
    </xf>
    <xf numFmtId="0" fontId="31" fillId="0" borderId="0" xfId="0" applyFont="1" applyFill="1" applyAlignment="1">
      <alignment horizontal="center" vertical="center"/>
    </xf>
    <xf numFmtId="174" fontId="23" fillId="0" borderId="28" xfId="2" applyNumberFormat="1" applyFont="1" applyFill="1" applyBorder="1" applyAlignment="1">
      <alignment horizontal="center" vertical="center" wrapText="1"/>
    </xf>
    <xf numFmtId="174" fontId="23" fillId="0" borderId="2" xfId="2" applyNumberFormat="1" applyFont="1" applyFill="1" applyBorder="1" applyAlignment="1">
      <alignment horizontal="center" vertical="center" wrapText="1"/>
    </xf>
    <xf numFmtId="178" fontId="31" fillId="0" borderId="21" xfId="30" applyFont="1" applyFill="1" applyBorder="1" applyAlignment="1">
      <alignment horizontal="left" vertical="center" wrapText="1"/>
    </xf>
    <xf numFmtId="0" fontId="31" fillId="0" borderId="15" xfId="0" applyFont="1" applyFill="1" applyBorder="1" applyAlignment="1">
      <alignment horizontal="right" vertical="center" wrapText="1"/>
    </xf>
    <xf numFmtId="0" fontId="31" fillId="0" borderId="3" xfId="0" applyFont="1" applyBorder="1" applyAlignment="1">
      <alignment horizontal="center" vertical="center" wrapText="1"/>
    </xf>
    <xf numFmtId="14" fontId="31" fillId="0" borderId="3" xfId="0" applyNumberFormat="1" applyFont="1" applyBorder="1" applyAlignment="1">
      <alignment horizontal="center" vertical="center" wrapText="1"/>
    </xf>
    <xf numFmtId="9" fontId="31" fillId="0" borderId="3" xfId="0" applyNumberFormat="1" applyFont="1" applyBorder="1" applyAlignment="1">
      <alignment horizontal="center" vertical="center" wrapText="1"/>
    </xf>
    <xf numFmtId="9" fontId="31" fillId="0" borderId="3" xfId="16" applyFont="1" applyFill="1" applyBorder="1" applyAlignment="1">
      <alignment horizontal="center" vertical="center" wrapText="1"/>
    </xf>
    <xf numFmtId="9" fontId="36" fillId="0" borderId="3" xfId="16" applyFont="1" applyFill="1" applyBorder="1" applyAlignment="1">
      <alignment horizontal="center" vertical="center" wrapText="1"/>
    </xf>
    <xf numFmtId="9" fontId="13" fillId="0" borderId="3" xfId="16" applyFont="1" applyFill="1" applyBorder="1" applyAlignment="1">
      <alignment horizontal="center" vertical="center" wrapText="1"/>
    </xf>
    <xf numFmtId="181" fontId="31" fillId="0" borderId="3" xfId="45" applyNumberFormat="1" applyFont="1" applyFill="1" applyBorder="1" applyAlignment="1">
      <alignment horizontal="right" vertical="center" wrapText="1"/>
    </xf>
    <xf numFmtId="181" fontId="31" fillId="0" borderId="3" xfId="46" applyNumberFormat="1" applyFont="1" applyFill="1" applyBorder="1" applyAlignment="1">
      <alignment horizontal="right" vertical="center" wrapText="1"/>
    </xf>
    <xf numFmtId="178" fontId="31" fillId="0" borderId="3" xfId="30" applyFont="1" applyFill="1" applyBorder="1" applyAlignment="1">
      <alignment horizontal="right" vertical="center" wrapText="1"/>
    </xf>
    <xf numFmtId="181" fontId="31" fillId="0" borderId="17" xfId="16" applyNumberFormat="1" applyFont="1" applyFill="1" applyBorder="1" applyAlignment="1">
      <alignment horizontal="right" vertical="center" wrapText="1"/>
    </xf>
    <xf numFmtId="181" fontId="31" fillId="0" borderId="3" xfId="46" applyNumberFormat="1" applyFont="1" applyFill="1" applyBorder="1" applyAlignment="1" applyProtection="1">
      <alignment horizontal="center" vertical="center"/>
    </xf>
    <xf numFmtId="184" fontId="31" fillId="0" borderId="15" xfId="32" applyNumberFormat="1" applyFont="1" applyFill="1" applyBorder="1" applyAlignment="1">
      <alignment horizontal="center" vertical="center"/>
    </xf>
    <xf numFmtId="9" fontId="31" fillId="0" borderId="3" xfId="39" applyNumberFormat="1" applyFont="1" applyFill="1" applyBorder="1" applyAlignment="1">
      <alignment horizontal="center" vertical="center" wrapText="1"/>
    </xf>
    <xf numFmtId="179" fontId="31" fillId="0" borderId="3" xfId="41" applyNumberFormat="1" applyFont="1" applyFill="1" applyBorder="1" applyAlignment="1">
      <alignment vertical="center" wrapText="1"/>
    </xf>
    <xf numFmtId="14" fontId="31" fillId="0" borderId="3" xfId="0" applyNumberFormat="1" applyFont="1" applyFill="1" applyBorder="1" applyAlignment="1">
      <alignment horizontal="center" vertical="center" wrapText="1"/>
    </xf>
    <xf numFmtId="14" fontId="31" fillId="0" borderId="3" xfId="0" applyNumberFormat="1" applyFont="1" applyFill="1" applyBorder="1" applyAlignment="1">
      <alignment vertical="center" wrapText="1"/>
    </xf>
    <xf numFmtId="0" fontId="32" fillId="0" borderId="3" xfId="0" applyFont="1" applyFill="1" applyBorder="1" applyAlignment="1">
      <alignment vertical="center" wrapText="1"/>
    </xf>
    <xf numFmtId="0" fontId="31" fillId="0" borderId="3" xfId="0" applyFont="1" applyFill="1" applyBorder="1" applyAlignment="1">
      <alignment horizontal="center" vertical="center"/>
    </xf>
    <xf numFmtId="14" fontId="23" fillId="0" borderId="3" xfId="0" applyNumberFormat="1" applyFont="1" applyFill="1" applyBorder="1" applyAlignment="1">
      <alignment horizontal="center" vertical="center" wrapText="1"/>
    </xf>
    <xf numFmtId="9" fontId="31" fillId="0" borderId="3" xfId="0" applyNumberFormat="1" applyFont="1" applyFill="1" applyBorder="1" applyAlignment="1">
      <alignment horizontal="center" vertical="center" wrapText="1"/>
    </xf>
    <xf numFmtId="0" fontId="31" fillId="0" borderId="15" xfId="0" applyFont="1" applyFill="1" applyBorder="1" applyAlignment="1">
      <alignment horizontal="center" vertical="center" wrapText="1"/>
    </xf>
    <xf numFmtId="0" fontId="22" fillId="0" borderId="3" xfId="0" applyFont="1" applyFill="1" applyBorder="1" applyAlignment="1">
      <alignment horizontal="center" vertical="center" wrapText="1"/>
    </xf>
    <xf numFmtId="9" fontId="22" fillId="0" borderId="3" xfId="0" applyNumberFormat="1" applyFont="1" applyFill="1" applyBorder="1" applyAlignment="1">
      <alignment horizontal="center" vertical="center" wrapText="1"/>
    </xf>
    <xf numFmtId="0" fontId="22" fillId="0" borderId="3" xfId="0" applyFont="1" applyFill="1" applyBorder="1" applyAlignment="1">
      <alignment vertical="center" wrapText="1"/>
    </xf>
    <xf numFmtId="175" fontId="23" fillId="0" borderId="19" xfId="13" applyNumberFormat="1" applyFont="1" applyFill="1" applyBorder="1" applyAlignment="1">
      <alignment horizontal="center" vertical="center" wrapText="1"/>
    </xf>
    <xf numFmtId="0" fontId="23" fillId="0" borderId="19" xfId="0" applyFont="1" applyFill="1" applyBorder="1" applyAlignment="1">
      <alignment horizontal="center" vertical="center"/>
    </xf>
    <xf numFmtId="9" fontId="13" fillId="0" borderId="3" xfId="0" applyNumberFormat="1" applyFont="1" applyFill="1" applyBorder="1" applyAlignment="1">
      <alignment horizontal="center" vertical="center" wrapText="1"/>
    </xf>
    <xf numFmtId="10" fontId="31"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3" fontId="31" fillId="0" borderId="3" xfId="0" applyNumberFormat="1" applyFont="1" applyFill="1" applyBorder="1" applyAlignment="1">
      <alignment horizontal="center" vertical="center" wrapText="1"/>
    </xf>
    <xf numFmtId="164" fontId="31" fillId="0" borderId="15" xfId="0" applyNumberFormat="1" applyFont="1" applyFill="1" applyBorder="1" applyAlignment="1">
      <alignment horizontal="right" vertical="center" wrapText="1"/>
    </xf>
    <xf numFmtId="0" fontId="31" fillId="0" borderId="3" xfId="42" applyFont="1" applyFill="1" applyBorder="1" applyAlignment="1">
      <alignment horizontal="center" vertical="center" wrapText="1"/>
    </xf>
    <xf numFmtId="9" fontId="31" fillId="0" borderId="3" xfId="38" applyNumberFormat="1" applyFont="1" applyFill="1" applyBorder="1" applyAlignment="1">
      <alignment horizontal="center" vertical="center" wrapText="1"/>
    </xf>
    <xf numFmtId="0" fontId="31" fillId="0" borderId="3" xfId="0" applyFont="1" applyFill="1" applyBorder="1" applyAlignment="1">
      <alignment vertical="center" wrapText="1"/>
    </xf>
    <xf numFmtId="1" fontId="31" fillId="0" borderId="3" xfId="0" applyNumberFormat="1" applyFont="1" applyFill="1" applyBorder="1" applyAlignment="1">
      <alignment horizontal="center" vertical="center" wrapText="1"/>
    </xf>
    <xf numFmtId="9" fontId="24" fillId="0" borderId="3" xfId="0" applyNumberFormat="1" applyFont="1" applyFill="1" applyBorder="1" applyAlignment="1">
      <alignment horizontal="center" vertical="center" wrapText="1"/>
    </xf>
    <xf numFmtId="2" fontId="31" fillId="0" borderId="3" xfId="0" applyNumberFormat="1" applyFont="1" applyFill="1" applyBorder="1" applyAlignment="1">
      <alignment horizontal="center" vertical="center" wrapText="1"/>
    </xf>
    <xf numFmtId="175" fontId="23" fillId="0" borderId="19" xfId="8" applyNumberFormat="1" applyFont="1" applyFill="1" applyBorder="1" applyAlignment="1">
      <alignment horizontal="left" vertical="center" wrapText="1"/>
    </xf>
    <xf numFmtId="3" fontId="23" fillId="0" borderId="3" xfId="0" applyNumberFormat="1" applyFont="1" applyFill="1" applyBorder="1" applyAlignment="1">
      <alignment horizontal="center" vertical="center"/>
    </xf>
    <xf numFmtId="0" fontId="31" fillId="0" borderId="21" xfId="0" applyFont="1" applyFill="1" applyBorder="1" applyAlignment="1">
      <alignment horizontal="center" vertical="center" wrapText="1"/>
    </xf>
    <xf numFmtId="9" fontId="13" fillId="0" borderId="3" xfId="0" applyNumberFormat="1" applyFont="1" applyFill="1" applyBorder="1" applyAlignment="1">
      <alignment horizontal="center" vertical="center"/>
    </xf>
    <xf numFmtId="0" fontId="12" fillId="0" borderId="3" xfId="0" applyFont="1" applyFill="1" applyBorder="1" applyAlignment="1">
      <alignment horizontal="center" vertical="center" wrapText="1"/>
    </xf>
    <xf numFmtId="3" fontId="31" fillId="0" borderId="3" xfId="0" applyNumberFormat="1" applyFont="1" applyFill="1" applyBorder="1" applyAlignment="1">
      <alignment horizontal="right" vertical="center" wrapText="1"/>
    </xf>
    <xf numFmtId="14" fontId="23" fillId="0" borderId="3" xfId="0" applyNumberFormat="1" applyFont="1" applyFill="1" applyBorder="1" applyAlignment="1">
      <alignment horizontal="center" vertical="center"/>
    </xf>
    <xf numFmtId="0" fontId="31" fillId="0" borderId="28" xfId="0" applyFont="1" applyFill="1" applyBorder="1" applyAlignment="1">
      <alignment horizontal="center" vertical="center" wrapText="1"/>
    </xf>
    <xf numFmtId="14" fontId="31" fillId="0" borderId="28" xfId="0" applyNumberFormat="1" applyFont="1" applyFill="1" applyBorder="1" applyAlignment="1">
      <alignment horizontal="center" vertical="center" wrapText="1"/>
    </xf>
    <xf numFmtId="9" fontId="31" fillId="0" borderId="28" xfId="0" applyNumberFormat="1" applyFont="1" applyFill="1" applyBorder="1" applyAlignment="1">
      <alignment horizontal="center" vertical="center" wrapText="1"/>
    </xf>
    <xf numFmtId="1" fontId="31" fillId="0" borderId="28" xfId="0" applyNumberFormat="1" applyFont="1" applyFill="1" applyBorder="1" applyAlignment="1">
      <alignment horizontal="center" vertical="center" wrapText="1"/>
    </xf>
    <xf numFmtId="9" fontId="32" fillId="0" borderId="3" xfId="0" applyNumberFormat="1" applyFont="1" applyFill="1" applyBorder="1" applyAlignment="1">
      <alignment horizontal="center" vertical="center" wrapText="1"/>
    </xf>
    <xf numFmtId="14" fontId="40" fillId="0" borderId="3" xfId="15" applyNumberFormat="1" applyFont="1" applyFill="1" applyBorder="1" applyAlignment="1">
      <alignment vertical="center" wrapText="1"/>
    </xf>
    <xf numFmtId="0" fontId="32" fillId="0" borderId="3" xfId="0" applyFont="1" applyFill="1" applyBorder="1" applyAlignment="1">
      <alignment horizontal="center" vertical="center" wrapText="1"/>
    </xf>
    <xf numFmtId="3" fontId="32" fillId="0" borderId="3" xfId="0" applyNumberFormat="1" applyFont="1" applyFill="1" applyBorder="1" applyAlignment="1">
      <alignment horizontal="right" vertical="center" wrapText="1"/>
    </xf>
    <xf numFmtId="0" fontId="31" fillId="0" borderId="0" xfId="0" applyFont="1" applyFill="1" applyAlignment="1">
      <alignment horizontal="center" vertical="center" wrapText="1"/>
    </xf>
    <xf numFmtId="0" fontId="31" fillId="0" borderId="2" xfId="0" applyFont="1" applyFill="1" applyBorder="1" applyAlignment="1">
      <alignment horizontal="center" vertical="center" wrapText="1"/>
    </xf>
    <xf numFmtId="14" fontId="31" fillId="0" borderId="2" xfId="0" applyNumberFormat="1" applyFont="1" applyFill="1" applyBorder="1" applyAlignment="1">
      <alignment horizontal="center" vertical="center"/>
    </xf>
    <xf numFmtId="0" fontId="13" fillId="0" borderId="2" xfId="0" applyFont="1" applyFill="1" applyBorder="1" applyAlignment="1">
      <alignment horizontal="center" vertical="center" wrapText="1"/>
    </xf>
    <xf numFmtId="3" fontId="31" fillId="0" borderId="2" xfId="0" applyNumberFormat="1" applyFont="1" applyFill="1" applyBorder="1" applyAlignment="1">
      <alignment horizontal="center" vertical="center" wrapText="1"/>
    </xf>
    <xf numFmtId="9" fontId="31" fillId="0" borderId="2" xfId="0" applyNumberFormat="1" applyFont="1" applyFill="1" applyBorder="1" applyAlignment="1">
      <alignment horizontal="center" vertical="center" wrapText="1"/>
    </xf>
    <xf numFmtId="0" fontId="24" fillId="0" borderId="3" xfId="0" applyFont="1" applyFill="1" applyBorder="1" applyAlignment="1">
      <alignment horizontal="center" vertical="center" wrapText="1"/>
    </xf>
    <xf numFmtId="0" fontId="13" fillId="0" borderId="3" xfId="70" applyFont="1" applyFill="1" applyBorder="1" applyAlignment="1">
      <alignment horizontal="center" vertical="center" wrapText="1"/>
    </xf>
    <xf numFmtId="0" fontId="42" fillId="0" borderId="33" xfId="71" applyFont="1" applyFill="1" applyBorder="1" applyAlignment="1">
      <alignment horizontal="center" vertical="center" wrapText="1"/>
    </xf>
    <xf numFmtId="3" fontId="2" fillId="0" borderId="3" xfId="14" applyNumberFormat="1" applyFill="1" applyBorder="1" applyAlignment="1">
      <alignment horizontal="center" vertical="center" wrapText="1"/>
    </xf>
    <xf numFmtId="3" fontId="13" fillId="0" borderId="3" xfId="44" applyNumberFormat="1" applyFont="1" applyFill="1" applyBorder="1" applyAlignment="1">
      <alignment horizontal="center" vertical="center" wrapText="1"/>
    </xf>
    <xf numFmtId="182" fontId="13" fillId="0" borderId="31" xfId="48" applyNumberFormat="1" applyFont="1" applyFill="1" applyBorder="1" applyAlignment="1">
      <alignment horizontal="right" vertical="center" wrapText="1"/>
    </xf>
    <xf numFmtId="9" fontId="13" fillId="0" borderId="3" xfId="70" applyNumberFormat="1" applyFont="1" applyFill="1" applyBorder="1" applyAlignment="1">
      <alignment horizontal="center" vertical="center" wrapText="1"/>
    </xf>
    <xf numFmtId="3" fontId="42" fillId="0" borderId="33" xfId="44" applyNumberFormat="1" applyFont="1" applyFill="1" applyBorder="1" applyAlignment="1">
      <alignment horizontal="center" vertical="center" wrapText="1"/>
    </xf>
    <xf numFmtId="9" fontId="22" fillId="0" borderId="15" xfId="0" applyNumberFormat="1" applyFont="1" applyFill="1" applyBorder="1" applyAlignment="1">
      <alignment horizontal="right" vertical="center" wrapText="1"/>
    </xf>
    <xf numFmtId="177" fontId="38" fillId="0" borderId="3" xfId="0" applyNumberFormat="1" applyFont="1" applyFill="1" applyBorder="1" applyAlignment="1">
      <alignment horizontal="right" vertical="center" wrapText="1"/>
    </xf>
    <xf numFmtId="177" fontId="38" fillId="0" borderId="15" xfId="0" applyNumberFormat="1" applyFont="1" applyFill="1" applyBorder="1" applyAlignment="1">
      <alignment horizontal="right" vertical="center" wrapText="1"/>
    </xf>
    <xf numFmtId="6" fontId="31" fillId="0" borderId="15" xfId="0" applyNumberFormat="1" applyFont="1" applyFill="1" applyBorder="1" applyAlignment="1">
      <alignment horizontal="right" vertical="center" wrapText="1"/>
    </xf>
    <xf numFmtId="0" fontId="31" fillId="0" borderId="3" xfId="0" applyFont="1" applyFill="1" applyBorder="1" applyAlignment="1">
      <alignment horizontal="left" vertical="center" wrapText="1"/>
    </xf>
    <xf numFmtId="0" fontId="29" fillId="0" borderId="0" xfId="0" applyFont="1" applyFill="1" applyAlignment="1">
      <alignment horizontal="center" vertical="center"/>
    </xf>
    <xf numFmtId="9" fontId="23" fillId="0" borderId="19" xfId="17" applyFont="1" applyFill="1" applyBorder="1" applyAlignment="1" applyProtection="1">
      <alignment horizontal="center" vertical="center" wrapText="1"/>
      <protection locked="0"/>
    </xf>
    <xf numFmtId="165" fontId="23" fillId="0" borderId="19" xfId="50" applyFont="1" applyFill="1" applyBorder="1" applyAlignment="1">
      <alignment vertical="center"/>
    </xf>
    <xf numFmtId="0" fontId="23" fillId="0" borderId="19" xfId="0" applyFont="1" applyFill="1" applyBorder="1" applyAlignment="1">
      <alignment horizontal="left" vertical="center" wrapText="1"/>
    </xf>
    <xf numFmtId="1" fontId="23" fillId="0" borderId="34" xfId="17" applyNumberFormat="1" applyFont="1" applyFill="1" applyBorder="1" applyAlignment="1">
      <alignment horizontal="center" vertical="center" wrapText="1"/>
    </xf>
    <xf numFmtId="9" fontId="31" fillId="0" borderId="34" xfId="51" applyFont="1" applyFill="1" applyBorder="1" applyAlignment="1">
      <alignment horizontal="center" vertical="center" wrapText="1"/>
    </xf>
    <xf numFmtId="175" fontId="23" fillId="0" borderId="34" xfId="8" applyNumberFormat="1" applyFont="1" applyFill="1" applyBorder="1" applyAlignment="1">
      <alignment horizontal="center" vertical="center" wrapText="1"/>
    </xf>
    <xf numFmtId="171" fontId="23" fillId="0" borderId="34" xfId="2" applyFont="1" applyFill="1" applyBorder="1" applyAlignment="1">
      <alignment horizontal="center" vertical="center" wrapText="1"/>
    </xf>
    <xf numFmtId="14" fontId="23" fillId="0" borderId="3" xfId="8" applyNumberFormat="1" applyFont="1" applyFill="1" applyBorder="1" applyAlignment="1">
      <alignment horizontal="center" vertical="center" wrapText="1"/>
    </xf>
    <xf numFmtId="10" fontId="23" fillId="0" borderId="34" xfId="51" applyNumberFormat="1" applyFont="1" applyFill="1" applyBorder="1" applyAlignment="1">
      <alignment horizontal="center" vertical="center" wrapText="1"/>
    </xf>
    <xf numFmtId="165" fontId="23" fillId="0" borderId="3" xfId="50" applyFont="1" applyFill="1" applyBorder="1" applyAlignment="1">
      <alignment horizontal="center" vertical="center"/>
    </xf>
    <xf numFmtId="0" fontId="23" fillId="0" borderId="34" xfId="0" applyFont="1" applyFill="1" applyBorder="1" applyAlignment="1">
      <alignment horizontal="left" vertical="center" wrapText="1"/>
    </xf>
    <xf numFmtId="0" fontId="51" fillId="0" borderId="34" xfId="0" applyFont="1" applyFill="1" applyBorder="1" applyAlignment="1">
      <alignment horizontal="center" vertical="center" wrapText="1"/>
    </xf>
    <xf numFmtId="165" fontId="52" fillId="0" borderId="34" xfId="0" applyNumberFormat="1" applyFont="1" applyFill="1" applyBorder="1" applyAlignment="1">
      <alignment horizontal="center" vertical="center" wrapText="1"/>
    </xf>
    <xf numFmtId="0" fontId="42" fillId="0" borderId="3" xfId="0" applyFont="1" applyFill="1" applyBorder="1" applyAlignment="1">
      <alignment horizontal="center" vertical="center" wrapText="1"/>
    </xf>
    <xf numFmtId="9" fontId="42" fillId="0" borderId="3" xfId="0" applyNumberFormat="1" applyFont="1" applyFill="1" applyBorder="1" applyAlignment="1">
      <alignment horizontal="center" vertical="center" wrapText="1"/>
    </xf>
    <xf numFmtId="0" fontId="42" fillId="0" borderId="34" xfId="0" applyFont="1" applyFill="1" applyBorder="1" applyAlignment="1">
      <alignment horizontal="center" vertical="center" wrapText="1"/>
    </xf>
    <xf numFmtId="9" fontId="23" fillId="0" borderId="34" xfId="0" applyNumberFormat="1" applyFont="1" applyFill="1" applyBorder="1" applyAlignment="1">
      <alignment horizontal="center" vertical="center" wrapText="1"/>
    </xf>
    <xf numFmtId="0" fontId="43" fillId="0" borderId="3" xfId="0" applyFont="1" applyFill="1" applyBorder="1" applyAlignment="1">
      <alignment vertical="center" wrapText="1"/>
    </xf>
    <xf numFmtId="4" fontId="23" fillId="0" borderId="19" xfId="0" applyNumberFormat="1" applyFont="1" applyFill="1" applyBorder="1" applyAlignment="1">
      <alignment vertical="center" wrapText="1"/>
    </xf>
    <xf numFmtId="0" fontId="23" fillId="0" borderId="34" xfId="0" applyFont="1" applyFill="1" applyBorder="1" applyAlignment="1">
      <alignment vertical="center" wrapText="1"/>
    </xf>
    <xf numFmtId="0" fontId="42" fillId="0" borderId="34" xfId="0" applyFont="1" applyFill="1" applyBorder="1" applyAlignment="1">
      <alignment horizontal="left" vertical="center" wrapText="1"/>
    </xf>
    <xf numFmtId="0" fontId="46" fillId="0" borderId="2" xfId="0" applyFont="1" applyFill="1" applyBorder="1" applyAlignment="1">
      <alignment vertical="center" wrapText="1"/>
    </xf>
    <xf numFmtId="9" fontId="23" fillId="0" borderId="3" xfId="17" applyFont="1" applyFill="1" applyBorder="1" applyAlignment="1">
      <alignment horizontal="center" vertical="center" wrapText="1"/>
    </xf>
    <xf numFmtId="0" fontId="31" fillId="0" borderId="34" xfId="0" applyFont="1" applyFill="1" applyBorder="1" applyAlignment="1">
      <alignment horizontal="left" vertical="center" wrapText="1"/>
    </xf>
    <xf numFmtId="0" fontId="23" fillId="0" borderId="34" xfId="0" applyFont="1" applyFill="1" applyBorder="1" applyAlignment="1">
      <alignment horizontal="center" vertical="center"/>
    </xf>
    <xf numFmtId="0" fontId="23" fillId="0" borderId="34" xfId="0" applyFont="1" applyFill="1" applyBorder="1" applyAlignment="1">
      <alignment horizontal="center" vertical="center" wrapText="1"/>
    </xf>
    <xf numFmtId="172" fontId="23" fillId="0" borderId="34" xfId="0" applyNumberFormat="1" applyFont="1" applyFill="1" applyBorder="1" applyAlignment="1">
      <alignment horizontal="center" vertical="center"/>
    </xf>
    <xf numFmtId="0" fontId="31" fillId="0" borderId="34" xfId="0" applyFont="1" applyFill="1" applyBorder="1" applyAlignment="1">
      <alignment horizontal="center" vertical="center"/>
    </xf>
    <xf numFmtId="0" fontId="31" fillId="0" borderId="34" xfId="0" applyFont="1" applyFill="1" applyBorder="1" applyAlignment="1">
      <alignment horizontal="center" vertical="center" wrapText="1"/>
    </xf>
    <xf numFmtId="175" fontId="22" fillId="0" borderId="3" xfId="8" applyNumberFormat="1" applyFont="1" applyFill="1" applyBorder="1" applyAlignment="1">
      <alignment horizontal="center" vertical="center" wrapText="1"/>
    </xf>
    <xf numFmtId="9" fontId="23" fillId="0" borderId="34" xfId="17" applyFont="1" applyFill="1" applyBorder="1" applyAlignment="1">
      <alignment horizontal="center" vertical="center" wrapText="1"/>
    </xf>
    <xf numFmtId="3" fontId="23" fillId="0" borderId="34" xfId="0" applyNumberFormat="1" applyFont="1" applyFill="1" applyBorder="1" applyAlignment="1">
      <alignment vertical="center"/>
    </xf>
    <xf numFmtId="3" fontId="23" fillId="0" borderId="34" xfId="0" applyNumberFormat="1" applyFont="1" applyFill="1" applyBorder="1" applyAlignment="1">
      <alignment horizontal="center" vertical="center"/>
    </xf>
    <xf numFmtId="177" fontId="23" fillId="0" borderId="34" xfId="0" applyNumberFormat="1" applyFont="1" applyFill="1" applyBorder="1" applyAlignment="1">
      <alignment vertical="center"/>
    </xf>
    <xf numFmtId="0" fontId="23" fillId="0" borderId="34" xfId="0" applyFont="1" applyFill="1" applyBorder="1" applyAlignment="1">
      <alignment vertical="top" wrapText="1"/>
    </xf>
    <xf numFmtId="169" fontId="23" fillId="0" borderId="34" xfId="3" applyFont="1" applyFill="1" applyBorder="1" applyAlignment="1">
      <alignment vertical="center"/>
    </xf>
    <xf numFmtId="169" fontId="31" fillId="0" borderId="34" xfId="3" applyFont="1" applyFill="1" applyBorder="1" applyAlignment="1">
      <alignment horizontal="left" vertical="center" wrapText="1"/>
    </xf>
    <xf numFmtId="173" fontId="22" fillId="0" borderId="34" xfId="17" applyNumberFormat="1" applyFont="1" applyFill="1" applyBorder="1" applyAlignment="1">
      <alignment horizontal="center" vertical="center" wrapText="1"/>
    </xf>
    <xf numFmtId="0" fontId="23" fillId="0" borderId="34" xfId="0" applyFont="1" applyFill="1" applyBorder="1" applyAlignment="1">
      <alignment vertical="center"/>
    </xf>
    <xf numFmtId="6" fontId="31" fillId="0" borderId="34" xfId="0" applyNumberFormat="1" applyFont="1" applyFill="1" applyBorder="1" applyAlignment="1">
      <alignment horizontal="right" vertical="center" wrapText="1"/>
    </xf>
    <xf numFmtId="9" fontId="23" fillId="0" borderId="19" xfId="0" applyNumberFormat="1" applyFont="1" applyFill="1" applyBorder="1" applyAlignment="1">
      <alignment horizontal="center" vertical="center" wrapText="1"/>
    </xf>
    <xf numFmtId="9" fontId="23" fillId="0" borderId="3" xfId="0" applyNumberFormat="1" applyFont="1" applyFill="1" applyBorder="1" applyAlignment="1">
      <alignment horizontal="center" vertical="center"/>
    </xf>
    <xf numFmtId="42" fontId="23" fillId="0" borderId="3" xfId="69" applyFont="1" applyFill="1" applyBorder="1" applyAlignment="1">
      <alignment vertical="center" wrapText="1"/>
    </xf>
    <xf numFmtId="10" fontId="23" fillId="0" borderId="3" xfId="51" applyNumberFormat="1" applyFont="1" applyFill="1" applyBorder="1" applyAlignment="1">
      <alignment horizontal="center" vertical="center" wrapText="1"/>
    </xf>
    <xf numFmtId="186" fontId="48" fillId="0" borderId="33" xfId="0" applyNumberFormat="1" applyFont="1" applyFill="1" applyBorder="1" applyAlignment="1">
      <alignment horizontal="center" vertical="center" wrapText="1"/>
    </xf>
    <xf numFmtId="0" fontId="48" fillId="0" borderId="33" xfId="0" applyFont="1" applyFill="1" applyBorder="1" applyAlignment="1">
      <alignment vertical="center" wrapText="1"/>
    </xf>
    <xf numFmtId="175" fontId="23" fillId="0" borderId="2" xfId="8" applyNumberFormat="1" applyFont="1" applyFill="1" applyBorder="1" applyAlignment="1">
      <alignment horizontal="center" vertical="center" wrapText="1"/>
    </xf>
    <xf numFmtId="175" fontId="23" fillId="0" borderId="2" xfId="13" applyNumberFormat="1" applyFont="1" applyFill="1" applyBorder="1" applyAlignment="1">
      <alignment horizontal="center" vertical="center" wrapText="1"/>
    </xf>
    <xf numFmtId="14" fontId="23" fillId="0" borderId="2" xfId="0" applyNumberFormat="1" applyFont="1" applyFill="1" applyBorder="1" applyAlignment="1">
      <alignment horizontal="center" vertical="center"/>
    </xf>
    <xf numFmtId="9" fontId="23" fillId="0" borderId="2" xfId="0" applyNumberFormat="1" applyFont="1" applyFill="1" applyBorder="1" applyAlignment="1">
      <alignment horizontal="center" vertical="center" wrapText="1"/>
    </xf>
    <xf numFmtId="9" fontId="53" fillId="0" borderId="35" xfId="0" applyNumberFormat="1" applyFont="1" applyFill="1" applyBorder="1" applyAlignment="1">
      <alignment horizontal="center" vertical="center"/>
    </xf>
    <xf numFmtId="0" fontId="53" fillId="0" borderId="35" xfId="0" applyFont="1" applyFill="1" applyBorder="1" applyAlignment="1">
      <alignment vertical="center" wrapText="1"/>
    </xf>
    <xf numFmtId="0" fontId="53" fillId="0" borderId="35" xfId="0" applyFont="1" applyFill="1" applyBorder="1" applyAlignment="1">
      <alignment horizontal="center" vertical="center" wrapText="1"/>
    </xf>
    <xf numFmtId="187" fontId="53" fillId="0" borderId="35" xfId="0" applyNumberFormat="1" applyFont="1" applyFill="1" applyBorder="1" applyAlignment="1">
      <alignment vertical="center" wrapText="1"/>
    </xf>
    <xf numFmtId="10" fontId="53" fillId="0" borderId="35" xfId="0" applyNumberFormat="1" applyFont="1" applyFill="1" applyBorder="1" applyAlignment="1">
      <alignment horizontal="center" vertical="center" wrapText="1"/>
    </xf>
    <xf numFmtId="186" fontId="53" fillId="0" borderId="35" xfId="0" applyNumberFormat="1" applyFont="1" applyFill="1" applyBorder="1" applyAlignment="1">
      <alignment horizontal="center" vertical="center" wrapText="1"/>
    </xf>
    <xf numFmtId="0" fontId="20" fillId="0" borderId="3" xfId="18" applyFill="1" applyBorder="1" applyAlignment="1">
      <alignment vertical="center" wrapText="1"/>
    </xf>
    <xf numFmtId="0" fontId="32" fillId="0" borderId="19" xfId="0" applyFont="1" applyFill="1" applyBorder="1" applyAlignment="1">
      <alignment vertical="center" wrapText="1"/>
    </xf>
    <xf numFmtId="9" fontId="23" fillId="0" borderId="34" xfId="17" applyFont="1" applyFill="1" applyBorder="1" applyAlignment="1" applyProtection="1">
      <alignment horizontal="center" vertical="center" wrapText="1"/>
      <protection locked="0"/>
    </xf>
    <xf numFmtId="174" fontId="23" fillId="0" borderId="19" xfId="2" applyNumberFormat="1" applyFont="1" applyFill="1" applyBorder="1" applyAlignment="1">
      <alignment vertical="center" wrapText="1"/>
    </xf>
    <xf numFmtId="9" fontId="23" fillId="0" borderId="19" xfId="51" applyFont="1" applyFill="1" applyBorder="1" applyAlignment="1">
      <alignment horizontal="center" vertical="center" wrapText="1"/>
    </xf>
    <xf numFmtId="9" fontId="23" fillId="0" borderId="34" xfId="0" applyNumberFormat="1" applyFont="1" applyFill="1" applyBorder="1" applyAlignment="1">
      <alignment vertical="center"/>
    </xf>
    <xf numFmtId="0" fontId="38" fillId="0" borderId="0" xfId="15" applyFont="1" applyFill="1" applyAlignment="1">
      <alignment horizontal="center" vertical="center"/>
    </xf>
    <xf numFmtId="14" fontId="22" fillId="0" borderId="19" xfId="0" applyNumberFormat="1" applyFont="1" applyFill="1" applyBorder="1" applyAlignment="1">
      <alignment horizontal="center" vertical="center" wrapText="1"/>
    </xf>
    <xf numFmtId="0" fontId="43" fillId="0" borderId="3" xfId="0" applyFont="1" applyFill="1" applyBorder="1" applyAlignment="1">
      <alignment horizontal="justify" vertical="center" wrapText="1"/>
    </xf>
    <xf numFmtId="0" fontId="23" fillId="0" borderId="19" xfId="0" applyFont="1" applyFill="1" applyBorder="1" applyAlignment="1">
      <alignment horizontal="right" vertical="center" wrapText="1"/>
    </xf>
    <xf numFmtId="0" fontId="46" fillId="0" borderId="2" xfId="51" applyNumberFormat="1" applyFont="1" applyFill="1" applyBorder="1" applyAlignment="1">
      <alignment vertical="center" wrapText="1"/>
    </xf>
    <xf numFmtId="0" fontId="33" fillId="0" borderId="3" xfId="1" applyFont="1" applyFill="1" applyBorder="1" applyAlignment="1">
      <alignment horizontal="center" vertical="center" wrapText="1"/>
    </xf>
    <xf numFmtId="0" fontId="23" fillId="0" borderId="34" xfId="0" applyFont="1" applyFill="1" applyBorder="1" applyAlignment="1">
      <alignment horizontal="justify" vertical="center" wrapText="1"/>
    </xf>
    <xf numFmtId="177" fontId="23" fillId="0" borderId="34" xfId="8" applyNumberFormat="1" applyFont="1" applyFill="1" applyBorder="1" applyAlignment="1">
      <alignment horizontal="justify" vertical="center" wrapText="1"/>
    </xf>
    <xf numFmtId="6" fontId="23" fillId="0" borderId="34" xfId="0" applyNumberFormat="1" applyFont="1" applyFill="1" applyBorder="1" applyAlignment="1">
      <alignment horizontal="center" vertical="center" wrapText="1"/>
    </xf>
    <xf numFmtId="9" fontId="23" fillId="0" borderId="34" xfId="0" applyNumberFormat="1" applyFont="1" applyFill="1" applyBorder="1" applyAlignment="1">
      <alignment horizontal="left" vertical="center" wrapText="1"/>
    </xf>
    <xf numFmtId="0" fontId="34" fillId="0" borderId="3" xfId="18" applyFont="1" applyFill="1" applyBorder="1" applyAlignment="1">
      <alignment horizontal="center" vertical="center" wrapText="1"/>
    </xf>
    <xf numFmtId="3" fontId="31" fillId="0" borderId="19" xfId="0" applyNumberFormat="1" applyFont="1" applyFill="1" applyBorder="1" applyAlignment="1">
      <alignment horizontal="center" vertical="center" wrapText="1"/>
    </xf>
    <xf numFmtId="0" fontId="35" fillId="0" borderId="3" xfId="0" applyFont="1" applyFill="1" applyBorder="1" applyAlignment="1">
      <alignment horizontal="center" vertical="center" wrapText="1"/>
    </xf>
    <xf numFmtId="1" fontId="23" fillId="0" borderId="34" xfId="0" applyNumberFormat="1" applyFont="1" applyFill="1" applyBorder="1" applyAlignment="1">
      <alignment horizontal="center" vertical="center" wrapText="1"/>
    </xf>
    <xf numFmtId="164" fontId="23" fillId="0" borderId="34" xfId="0" applyNumberFormat="1" applyFont="1" applyFill="1" applyBorder="1" applyAlignment="1">
      <alignment horizontal="center" vertical="center" wrapText="1"/>
    </xf>
    <xf numFmtId="185" fontId="23" fillId="0" borderId="19" xfId="8" applyNumberFormat="1"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34" xfId="0" applyFont="1" applyFill="1" applyBorder="1" applyAlignment="1">
      <alignment horizontal="justify" vertical="top" wrapText="1"/>
    </xf>
    <xf numFmtId="165" fontId="23" fillId="0" borderId="3" xfId="50" applyFont="1" applyFill="1" applyBorder="1" applyAlignment="1">
      <alignment horizontal="center" vertical="center" wrapText="1"/>
    </xf>
    <xf numFmtId="176" fontId="23" fillId="0" borderId="19" xfId="8" applyNumberFormat="1" applyFont="1" applyFill="1" applyBorder="1" applyAlignment="1" applyProtection="1">
      <alignment horizontal="center" vertical="center" wrapText="1"/>
    </xf>
    <xf numFmtId="14" fontId="23" fillId="0" borderId="19" xfId="0" applyNumberFormat="1" applyFont="1" applyFill="1" applyBorder="1" applyAlignment="1">
      <alignment horizontal="center" vertical="center"/>
    </xf>
    <xf numFmtId="1" fontId="23" fillId="0" borderId="19" xfId="2" applyNumberFormat="1" applyFont="1" applyFill="1" applyBorder="1" applyAlignment="1" applyProtection="1">
      <alignment horizontal="center" vertical="center" wrapText="1"/>
    </xf>
    <xf numFmtId="1" fontId="23" fillId="0" borderId="34" xfId="2" applyNumberFormat="1" applyFont="1" applyFill="1" applyBorder="1" applyAlignment="1" applyProtection="1">
      <alignment horizontal="center" vertical="center" wrapText="1"/>
    </xf>
    <xf numFmtId="165" fontId="23" fillId="0" borderId="34" xfId="50" applyFont="1" applyFill="1" applyBorder="1" applyAlignment="1">
      <alignment horizontal="center" vertical="center" wrapText="1"/>
    </xf>
    <xf numFmtId="184" fontId="31" fillId="0" borderId="21" xfId="32" applyNumberFormat="1" applyFont="1" applyFill="1" applyBorder="1" applyAlignment="1">
      <alignment horizontal="center" vertical="center"/>
    </xf>
    <xf numFmtId="14" fontId="31" fillId="0" borderId="3" xfId="0" applyNumberFormat="1" applyFont="1" applyFill="1" applyBorder="1" applyAlignment="1">
      <alignment horizontal="center" vertical="center"/>
    </xf>
    <xf numFmtId="9" fontId="31" fillId="0" borderId="3" xfId="0" applyNumberFormat="1" applyFont="1" applyFill="1" applyBorder="1" applyAlignment="1">
      <alignment horizontal="center" vertical="center"/>
    </xf>
    <xf numFmtId="0" fontId="52" fillId="0" borderId="34" xfId="0" applyFont="1" applyFill="1" applyBorder="1" applyAlignment="1">
      <alignment horizontal="center" vertical="center" wrapText="1"/>
    </xf>
    <xf numFmtId="9" fontId="52" fillId="0" borderId="34" xfId="51" applyFont="1" applyFill="1" applyBorder="1" applyAlignment="1">
      <alignment horizontal="center" vertical="center"/>
    </xf>
    <xf numFmtId="0" fontId="32" fillId="0" borderId="34" xfId="0" applyFont="1" applyFill="1" applyBorder="1" applyAlignment="1">
      <alignment vertical="center" wrapText="1"/>
    </xf>
    <xf numFmtId="0" fontId="32" fillId="0" borderId="34" xfId="0" applyFont="1" applyFill="1" applyBorder="1" applyAlignment="1">
      <alignment horizontal="center" vertical="center" wrapText="1"/>
    </xf>
    <xf numFmtId="14" fontId="23" fillId="0" borderId="34" xfId="0" applyNumberFormat="1" applyFont="1" applyFill="1" applyBorder="1" applyAlignment="1">
      <alignment horizontal="center" vertical="center" wrapText="1"/>
    </xf>
    <xf numFmtId="42" fontId="49" fillId="0" borderId="34" xfId="69" applyFont="1" applyFill="1" applyBorder="1" applyAlignment="1">
      <alignment horizontal="center" vertical="center" wrapText="1"/>
    </xf>
    <xf numFmtId="10" fontId="50" fillId="0" borderId="34" xfId="51" applyNumberFormat="1" applyFont="1" applyFill="1" applyBorder="1" applyAlignment="1">
      <alignment horizontal="center" vertical="center" wrapText="1"/>
    </xf>
    <xf numFmtId="0" fontId="0" fillId="0" borderId="34" xfId="0" applyFill="1" applyBorder="1" applyAlignment="1">
      <alignment horizontal="left" vertical="center" wrapText="1"/>
    </xf>
    <xf numFmtId="0" fontId="0" fillId="0" borderId="34" xfId="0" applyFill="1" applyBorder="1" applyAlignment="1">
      <alignment vertical="center" wrapText="1"/>
    </xf>
    <xf numFmtId="14" fontId="31" fillId="0" borderId="34" xfId="0" applyNumberFormat="1" applyFont="1" applyFill="1" applyBorder="1" applyAlignment="1">
      <alignment horizontal="center" vertical="center"/>
    </xf>
    <xf numFmtId="0" fontId="0" fillId="0" borderId="34" xfId="0" applyFill="1" applyBorder="1" applyAlignment="1">
      <alignment horizontal="center" vertical="center" wrapText="1"/>
    </xf>
    <xf numFmtId="175" fontId="50" fillId="0" borderId="34" xfId="51" applyNumberFormat="1" applyFont="1" applyFill="1" applyBorder="1" applyAlignment="1">
      <alignment horizontal="center" vertical="center" wrapText="1"/>
    </xf>
    <xf numFmtId="175" fontId="23" fillId="0" borderId="3" xfId="13" applyNumberFormat="1" applyFont="1" applyFill="1" applyBorder="1" applyAlignment="1">
      <alignment horizontal="center" vertical="center" wrapText="1"/>
    </xf>
    <xf numFmtId="165" fontId="23" fillId="0" borderId="34" xfId="50" applyFont="1" applyFill="1" applyBorder="1" applyAlignment="1">
      <alignment horizontal="center" vertical="center"/>
    </xf>
    <xf numFmtId="0" fontId="22" fillId="0" borderId="34" xfId="0" applyFont="1" applyBorder="1" applyAlignment="1">
      <alignment vertical="center" wrapText="1"/>
    </xf>
    <xf numFmtId="14" fontId="31" fillId="14" borderId="3" xfId="0" applyNumberFormat="1" applyFont="1" applyFill="1" applyBorder="1" applyAlignment="1">
      <alignment vertical="center" wrapText="1"/>
    </xf>
    <xf numFmtId="0" fontId="43" fillId="14" borderId="0" xfId="0" applyFont="1" applyFill="1"/>
    <xf numFmtId="9" fontId="23" fillId="14" borderId="34" xfId="0" applyNumberFormat="1" applyFont="1" applyFill="1" applyBorder="1" applyAlignment="1">
      <alignment horizontal="center" vertical="center" wrapText="1"/>
    </xf>
    <xf numFmtId="0" fontId="23" fillId="14" borderId="34" xfId="0" applyFont="1" applyFill="1" applyBorder="1" applyAlignment="1">
      <alignment horizontal="center" vertical="center"/>
    </xf>
    <xf numFmtId="0" fontId="23" fillId="14" borderId="34" xfId="0" applyFont="1" applyFill="1" applyBorder="1" applyAlignment="1">
      <alignment vertical="center" wrapText="1"/>
    </xf>
    <xf numFmtId="0" fontId="23" fillId="14" borderId="34" xfId="0" applyFont="1" applyFill="1" applyBorder="1" applyAlignment="1">
      <alignment horizontal="center" vertical="center" wrapText="1"/>
    </xf>
    <xf numFmtId="0" fontId="31" fillId="14" borderId="34" xfId="0" applyFont="1" applyFill="1" applyBorder="1" applyAlignment="1">
      <alignment horizontal="left" vertical="center" wrapText="1"/>
    </xf>
    <xf numFmtId="1" fontId="23" fillId="0" borderId="34" xfId="51" applyNumberFormat="1" applyFont="1" applyFill="1" applyBorder="1" applyAlignment="1">
      <alignment horizontal="center" vertical="center" wrapText="1"/>
    </xf>
    <xf numFmtId="175" fontId="23" fillId="0" borderId="34" xfId="13" applyNumberFormat="1" applyFont="1" applyFill="1" applyBorder="1" applyAlignment="1">
      <alignment horizontal="center" vertical="center" wrapText="1"/>
    </xf>
    <xf numFmtId="14" fontId="23" fillId="0" borderId="34" xfId="8" applyNumberFormat="1" applyFont="1" applyFill="1" applyBorder="1" applyAlignment="1">
      <alignment horizontal="center" vertical="center" wrapText="1"/>
    </xf>
    <xf numFmtId="3" fontId="23" fillId="0" borderId="34" xfId="8" applyNumberFormat="1" applyFont="1" applyFill="1" applyBorder="1" applyAlignment="1">
      <alignment horizontal="center" vertical="center" wrapText="1"/>
    </xf>
    <xf numFmtId="0" fontId="23" fillId="0" borderId="34" xfId="0" applyFont="1" applyBorder="1" applyAlignment="1">
      <alignment vertical="center" wrapText="1"/>
    </xf>
    <xf numFmtId="0" fontId="23" fillId="0" borderId="34" xfId="0" applyFont="1" applyBorder="1" applyAlignment="1">
      <alignment horizontal="center" vertical="center" wrapText="1"/>
    </xf>
    <xf numFmtId="0" fontId="23" fillId="0" borderId="34" xfId="0" applyFont="1" applyBorder="1" applyAlignment="1">
      <alignment horizontal="center" vertical="center"/>
    </xf>
    <xf numFmtId="0" fontId="31" fillId="0" borderId="34" xfId="0" applyFont="1" applyBorder="1" applyAlignment="1">
      <alignment horizontal="center" vertical="center" wrapText="1"/>
    </xf>
    <xf numFmtId="165" fontId="23" fillId="14" borderId="34" xfId="50" applyFont="1" applyFill="1" applyBorder="1" applyAlignment="1">
      <alignment horizontal="center" vertical="center"/>
    </xf>
    <xf numFmtId="1" fontId="23" fillId="0" borderId="34" xfId="0" applyNumberFormat="1" applyFont="1" applyBorder="1" applyAlignment="1">
      <alignment horizontal="center" vertical="center" wrapText="1"/>
    </xf>
    <xf numFmtId="3" fontId="23" fillId="0" borderId="34" xfId="0" applyNumberFormat="1" applyFont="1" applyBorder="1" applyAlignment="1">
      <alignment horizontal="center" vertical="center" wrapText="1"/>
    </xf>
    <xf numFmtId="1" fontId="23" fillId="0" borderId="34" xfId="0" applyNumberFormat="1" applyFont="1" applyBorder="1" applyAlignment="1">
      <alignment horizontal="center" vertical="center"/>
    </xf>
    <xf numFmtId="177" fontId="23" fillId="0" borderId="34" xfId="51" applyNumberFormat="1" applyFont="1" applyFill="1" applyBorder="1" applyAlignment="1">
      <alignment horizontal="center" vertical="center"/>
    </xf>
    <xf numFmtId="0" fontId="23" fillId="0" borderId="34" xfId="0" applyFont="1" applyBorder="1" applyAlignment="1">
      <alignment horizontal="left" vertical="center" wrapText="1"/>
    </xf>
    <xf numFmtId="0" fontId="31" fillId="0" borderId="34" xfId="0" applyFont="1" applyBorder="1" applyAlignment="1">
      <alignment horizontal="center" vertical="center"/>
    </xf>
    <xf numFmtId="0" fontId="31" fillId="0" borderId="0" xfId="0" applyFont="1" applyAlignment="1">
      <alignment vertical="center"/>
    </xf>
    <xf numFmtId="175" fontId="23" fillId="0" borderId="34" xfId="8" applyNumberFormat="1" applyFont="1" applyFill="1" applyBorder="1" applyAlignment="1">
      <alignment vertical="center" wrapText="1"/>
    </xf>
    <xf numFmtId="0" fontId="31" fillId="0" borderId="3" xfId="0" applyFont="1" applyFill="1" applyBorder="1" applyAlignment="1">
      <alignment vertical="center"/>
    </xf>
    <xf numFmtId="174" fontId="23" fillId="0" borderId="3" xfId="2" applyNumberFormat="1" applyFont="1" applyFill="1" applyBorder="1" applyAlignment="1">
      <alignment vertical="center" wrapText="1"/>
    </xf>
    <xf numFmtId="0" fontId="31" fillId="14" borderId="0" xfId="0" applyFont="1" applyFill="1" applyAlignment="1">
      <alignment vertical="center" wrapText="1"/>
    </xf>
    <xf numFmtId="9" fontId="23" fillId="0" borderId="3" xfId="0" applyNumberFormat="1" applyFont="1" applyFill="1" applyBorder="1" applyAlignment="1">
      <alignment vertical="center" wrapText="1"/>
    </xf>
    <xf numFmtId="0" fontId="51" fillId="0" borderId="34" xfId="0" applyFont="1" applyFill="1" applyBorder="1" applyAlignment="1">
      <alignment vertical="center"/>
    </xf>
    <xf numFmtId="9" fontId="23" fillId="14" borderId="34" xfId="0" applyNumberFormat="1" applyFont="1" applyFill="1" applyBorder="1" applyAlignment="1">
      <alignment vertical="center" wrapText="1"/>
    </xf>
    <xf numFmtId="1" fontId="23" fillId="0" borderId="34" xfId="8" applyNumberFormat="1" applyFont="1" applyFill="1" applyBorder="1" applyAlignment="1">
      <alignment horizontal="center" vertical="center" wrapText="1"/>
    </xf>
    <xf numFmtId="177" fontId="23" fillId="0" borderId="34" xfId="0" applyNumberFormat="1" applyFont="1" applyBorder="1" applyAlignment="1">
      <alignment horizontal="center" vertical="center"/>
    </xf>
    <xf numFmtId="0" fontId="29" fillId="0" borderId="3" xfId="0" applyFont="1" applyFill="1" applyBorder="1" applyAlignment="1">
      <alignment horizontal="center" vertical="center"/>
    </xf>
    <xf numFmtId="177" fontId="23" fillId="0" borderId="34" xfId="8" applyNumberFormat="1" applyFont="1" applyFill="1" applyBorder="1" applyAlignment="1">
      <alignment horizontal="center" vertical="center" wrapText="1"/>
    </xf>
    <xf numFmtId="0" fontId="31" fillId="0" borderId="36" xfId="0" applyFont="1" applyBorder="1" applyAlignment="1">
      <alignment horizontal="left" vertical="center" wrapText="1"/>
    </xf>
    <xf numFmtId="0" fontId="24" fillId="0" borderId="34" xfId="0" applyFont="1" applyFill="1" applyBorder="1" applyAlignment="1">
      <alignment horizontal="center" vertical="center" wrapText="1"/>
    </xf>
    <xf numFmtId="0" fontId="31" fillId="2" borderId="0" xfId="0" applyFont="1" applyFill="1" applyAlignment="1">
      <alignment vertical="center" wrapText="1"/>
    </xf>
    <xf numFmtId="0" fontId="56" fillId="0" borderId="34" xfId="0" applyNumberFormat="1" applyFont="1" applyBorder="1" applyAlignment="1">
      <alignment horizontal="center" vertical="center" wrapText="1"/>
    </xf>
    <xf numFmtId="14" fontId="40" fillId="0" borderId="3" xfId="15" applyNumberFormat="1" applyFont="1" applyFill="1" applyBorder="1" applyAlignment="1">
      <alignment horizontal="center" vertical="center" wrapText="1"/>
    </xf>
    <xf numFmtId="49" fontId="23" fillId="0" borderId="34" xfId="2" applyNumberFormat="1" applyFont="1" applyFill="1" applyBorder="1" applyAlignment="1" applyProtection="1">
      <alignment horizontal="center" vertical="center" wrapText="1"/>
      <protection locked="0"/>
    </xf>
    <xf numFmtId="173" fontId="31" fillId="0" borderId="0" xfId="0" applyNumberFormat="1" applyFont="1" applyAlignment="1">
      <alignment horizontal="center" vertical="center"/>
    </xf>
    <xf numFmtId="173" fontId="25" fillId="8" borderId="3" xfId="0" applyNumberFormat="1" applyFont="1" applyFill="1" applyBorder="1" applyAlignment="1">
      <alignment horizontal="center" vertical="center" wrapText="1"/>
    </xf>
    <xf numFmtId="173" fontId="31" fillId="0" borderId="3" xfId="0" applyNumberFormat="1" applyFont="1" applyBorder="1" applyAlignment="1">
      <alignment horizontal="center" vertical="center" wrapText="1"/>
    </xf>
    <xf numFmtId="173" fontId="23" fillId="0" borderId="19" xfId="17" applyNumberFormat="1" applyFont="1" applyFill="1" applyBorder="1" applyAlignment="1" applyProtection="1">
      <alignment horizontal="center" vertical="center" wrapText="1"/>
      <protection locked="0"/>
    </xf>
    <xf numFmtId="173" fontId="23" fillId="0" borderId="34" xfId="17" applyNumberFormat="1" applyFont="1" applyFill="1" applyBorder="1" applyAlignment="1" applyProtection="1">
      <alignment horizontal="center" vertical="center" wrapText="1"/>
      <protection locked="0"/>
    </xf>
    <xf numFmtId="173" fontId="23" fillId="0" borderId="34" xfId="51" applyNumberFormat="1" applyFont="1" applyFill="1" applyBorder="1" applyAlignment="1">
      <alignment horizontal="center" vertical="center" wrapText="1"/>
    </xf>
    <xf numFmtId="173" fontId="23" fillId="0" borderId="34" xfId="0" applyNumberFormat="1" applyFont="1" applyFill="1" applyBorder="1" applyAlignment="1">
      <alignment horizontal="center" vertical="center" wrapText="1"/>
    </xf>
    <xf numFmtId="173" fontId="31" fillId="0" borderId="3" xfId="0" applyNumberFormat="1" applyFont="1" applyFill="1" applyBorder="1" applyAlignment="1">
      <alignment horizontal="center" vertical="center"/>
    </xf>
    <xf numFmtId="173" fontId="23" fillId="0" borderId="34" xfId="17" applyNumberFormat="1" applyFont="1" applyFill="1" applyBorder="1" applyAlignment="1">
      <alignment horizontal="center" vertical="center" wrapText="1"/>
    </xf>
    <xf numFmtId="173" fontId="23" fillId="0" borderId="34" xfId="2" applyNumberFormat="1" applyFont="1" applyFill="1" applyBorder="1" applyAlignment="1" applyProtection="1">
      <alignment horizontal="center" vertical="center" wrapText="1"/>
      <protection locked="0"/>
    </xf>
    <xf numFmtId="173" fontId="31" fillId="0" borderId="34" xfId="0" applyNumberFormat="1" applyFont="1" applyFill="1" applyBorder="1" applyAlignment="1">
      <alignment horizontal="center" vertical="center"/>
    </xf>
    <xf numFmtId="173" fontId="23" fillId="0" borderId="19" xfId="0" applyNumberFormat="1" applyFont="1" applyFill="1" applyBorder="1" applyAlignment="1">
      <alignment horizontal="center" vertical="center" wrapText="1"/>
    </xf>
    <xf numFmtId="173" fontId="23" fillId="0" borderId="34" xfId="2" applyNumberFormat="1" applyFont="1" applyFill="1" applyBorder="1" applyAlignment="1" applyProtection="1">
      <alignment horizontal="center" vertical="center" wrapText="1"/>
    </xf>
    <xf numFmtId="173" fontId="23" fillId="0" borderId="3" xfId="2" applyNumberFormat="1" applyFont="1" applyFill="1" applyBorder="1" applyAlignment="1">
      <alignment horizontal="center" vertical="center" wrapText="1"/>
    </xf>
    <xf numFmtId="173" fontId="23" fillId="14" borderId="34" xfId="51" applyNumberFormat="1" applyFont="1" applyFill="1" applyBorder="1" applyAlignment="1">
      <alignment horizontal="center" vertical="center" wrapText="1"/>
    </xf>
    <xf numFmtId="173" fontId="0" fillId="0" borderId="34" xfId="0" applyNumberFormat="1" applyFill="1" applyBorder="1" applyAlignment="1">
      <alignment horizontal="center" vertical="center" wrapText="1"/>
    </xf>
    <xf numFmtId="0" fontId="56" fillId="0" borderId="34" xfId="17" applyNumberFormat="1" applyFont="1" applyFill="1" applyBorder="1" applyAlignment="1" applyProtection="1">
      <alignment horizontal="center" vertical="center" wrapText="1"/>
      <protection locked="0"/>
    </xf>
    <xf numFmtId="9" fontId="56" fillId="0" borderId="34" xfId="0" applyNumberFormat="1" applyFont="1" applyBorder="1" applyAlignment="1">
      <alignment horizontal="center" vertical="center" wrapText="1"/>
    </xf>
    <xf numFmtId="0" fontId="56" fillId="0" borderId="34" xfId="51" applyNumberFormat="1" applyFont="1" applyFill="1" applyBorder="1" applyAlignment="1">
      <alignment horizontal="center" vertical="center" wrapText="1"/>
    </xf>
    <xf numFmtId="0" fontId="56" fillId="0" borderId="34" xfId="17" applyNumberFormat="1" applyFont="1" applyFill="1" applyBorder="1" applyAlignment="1">
      <alignment horizontal="center" vertical="center" wrapText="1"/>
    </xf>
    <xf numFmtId="9" fontId="56" fillId="0" borderId="34" xfId="17" applyFont="1" applyFill="1" applyBorder="1" applyAlignment="1" applyProtection="1">
      <alignment horizontal="center" vertical="center" wrapText="1"/>
      <protection locked="0"/>
    </xf>
    <xf numFmtId="9" fontId="23" fillId="0" borderId="34" xfId="2" applyNumberFormat="1" applyFont="1" applyFill="1" applyBorder="1" applyAlignment="1" applyProtection="1">
      <alignment horizontal="center" vertical="center" wrapText="1"/>
    </xf>
    <xf numFmtId="173" fontId="39" fillId="0" borderId="3" xfId="0" applyNumberFormat="1" applyFont="1" applyFill="1" applyBorder="1" applyAlignment="1">
      <alignment horizontal="center" vertical="center"/>
    </xf>
    <xf numFmtId="3" fontId="56" fillId="0" borderId="34" xfId="8" applyNumberFormat="1" applyFont="1" applyFill="1" applyBorder="1" applyAlignment="1">
      <alignment horizontal="center" vertical="center" wrapText="1"/>
    </xf>
    <xf numFmtId="3" fontId="56" fillId="0" borderId="3" xfId="8" applyNumberFormat="1" applyFont="1" applyFill="1" applyBorder="1" applyAlignment="1">
      <alignment horizontal="center" vertical="center" wrapText="1"/>
    </xf>
    <xf numFmtId="173" fontId="56" fillId="0" borderId="3" xfId="17" applyNumberFormat="1" applyFont="1" applyFill="1" applyBorder="1" applyAlignment="1">
      <alignment horizontal="center" vertical="center" wrapText="1"/>
    </xf>
    <xf numFmtId="173" fontId="56" fillId="0" borderId="34" xfId="17" applyNumberFormat="1" applyFont="1" applyFill="1" applyBorder="1" applyAlignment="1">
      <alignment horizontal="center" vertical="center" wrapText="1"/>
    </xf>
    <xf numFmtId="9" fontId="23" fillId="0" borderId="34" xfId="17" applyNumberFormat="1" applyFont="1" applyFill="1" applyBorder="1" applyAlignment="1" applyProtection="1">
      <alignment horizontal="center" vertical="center" wrapText="1"/>
      <protection locked="0"/>
    </xf>
    <xf numFmtId="9" fontId="23" fillId="0" borderId="34" xfId="17" applyNumberFormat="1" applyFont="1" applyFill="1" applyBorder="1" applyAlignment="1">
      <alignment horizontal="center" vertical="center" wrapText="1"/>
    </xf>
    <xf numFmtId="10" fontId="39" fillId="0" borderId="34" xfId="0" applyNumberFormat="1" applyFont="1" applyFill="1" applyBorder="1" applyAlignment="1">
      <alignment horizontal="center" vertical="center" wrapText="1"/>
    </xf>
    <xf numFmtId="0" fontId="31" fillId="0" borderId="34" xfId="0" applyFont="1" applyBorder="1" applyAlignment="1">
      <alignment horizontal="left" vertical="center" wrapText="1"/>
    </xf>
    <xf numFmtId="9" fontId="23" fillId="0" borderId="3" xfId="0" applyNumberFormat="1" applyFont="1" applyFill="1" applyBorder="1" applyAlignment="1">
      <alignment horizontal="left" vertical="center" wrapText="1"/>
    </xf>
    <xf numFmtId="9" fontId="56" fillId="0" borderId="34" xfId="51" applyNumberFormat="1" applyFont="1" applyFill="1" applyBorder="1" applyAlignment="1">
      <alignment horizontal="center" vertical="center" wrapText="1"/>
    </xf>
    <xf numFmtId="0" fontId="31" fillId="0" borderId="34" xfId="0" applyFont="1" applyBorder="1" applyAlignment="1">
      <alignment horizontal="left" vertical="center"/>
    </xf>
    <xf numFmtId="0" fontId="24" fillId="0" borderId="34" xfId="0" applyFont="1" applyBorder="1" applyAlignment="1">
      <alignment horizontal="left" vertical="center" wrapText="1"/>
    </xf>
    <xf numFmtId="0" fontId="57" fillId="0" borderId="0" xfId="0" applyFont="1" applyAlignment="1">
      <alignment horizontal="left" vertical="center"/>
    </xf>
    <xf numFmtId="0" fontId="31" fillId="0" borderId="37" xfId="0" applyFont="1" applyBorder="1" applyAlignment="1">
      <alignment horizontal="center" vertical="center" wrapText="1"/>
    </xf>
    <xf numFmtId="0" fontId="24" fillId="0" borderId="34" xfId="0" applyFont="1" applyBorder="1" applyAlignment="1">
      <alignment horizontal="center" vertical="center"/>
    </xf>
    <xf numFmtId="9" fontId="24" fillId="0" borderId="34" xfId="0" applyNumberFormat="1" applyFont="1" applyBorder="1" applyAlignment="1">
      <alignment horizontal="left" vertical="center" wrapText="1"/>
    </xf>
    <xf numFmtId="9" fontId="31" fillId="0" borderId="34" xfId="0" applyNumberFormat="1" applyFont="1" applyBorder="1" applyAlignment="1">
      <alignment horizontal="center" vertical="center" wrapText="1"/>
    </xf>
    <xf numFmtId="175" fontId="24" fillId="0" borderId="34" xfId="13" applyNumberFormat="1" applyFont="1" applyFill="1" applyBorder="1" applyAlignment="1">
      <alignment horizontal="center" vertical="center" wrapText="1"/>
    </xf>
    <xf numFmtId="14" fontId="31" fillId="0" borderId="34" xfId="0" applyNumberFormat="1" applyFont="1" applyBorder="1" applyAlignment="1">
      <alignment horizontal="center" vertical="center"/>
    </xf>
    <xf numFmtId="9" fontId="24" fillId="0" borderId="34" xfId="0" applyNumberFormat="1" applyFont="1" applyBorder="1" applyAlignment="1">
      <alignment horizontal="center" vertical="center" wrapText="1"/>
    </xf>
    <xf numFmtId="14" fontId="24" fillId="0" borderId="34" xfId="0" applyNumberFormat="1" applyFont="1" applyBorder="1" applyAlignment="1">
      <alignment horizontal="left" vertical="center"/>
    </xf>
    <xf numFmtId="0" fontId="42" fillId="0" borderId="0" xfId="0" applyFont="1" applyAlignment="1">
      <alignment horizontal="left" vertical="center" wrapText="1"/>
    </xf>
    <xf numFmtId="9" fontId="31" fillId="0" borderId="34" xfId="17" applyFont="1" applyFill="1" applyBorder="1" applyAlignment="1">
      <alignment horizontal="center" vertical="center" wrapText="1"/>
    </xf>
    <xf numFmtId="0" fontId="24" fillId="0" borderId="34" xfId="0" applyFont="1" applyBorder="1" applyAlignment="1">
      <alignment horizontal="center" vertical="center" wrapText="1"/>
    </xf>
    <xf numFmtId="0" fontId="24" fillId="0" borderId="34" xfId="0" applyFont="1" applyBorder="1" applyAlignment="1">
      <alignment vertical="center" wrapText="1"/>
    </xf>
    <xf numFmtId="14" fontId="24" fillId="0" borderId="34" xfId="0" applyNumberFormat="1" applyFont="1" applyBorder="1" applyAlignment="1">
      <alignment vertical="center"/>
    </xf>
    <xf numFmtId="9" fontId="24" fillId="0" borderId="34" xfId="0" applyNumberFormat="1" applyFont="1" applyBorder="1" applyAlignment="1">
      <alignment vertical="center" wrapText="1"/>
    </xf>
    <xf numFmtId="14" fontId="24" fillId="0" borderId="34" xfId="0" applyNumberFormat="1" applyFont="1" applyBorder="1" applyAlignment="1">
      <alignment horizontal="center" vertical="center"/>
    </xf>
    <xf numFmtId="14" fontId="31" fillId="0" borderId="34" xfId="0" applyNumberFormat="1" applyFont="1" applyBorder="1" applyAlignment="1">
      <alignment horizontal="center" vertical="center" wrapText="1"/>
    </xf>
    <xf numFmtId="181" fontId="31" fillId="0" borderId="34" xfId="45" applyNumberFormat="1" applyFont="1" applyFill="1" applyBorder="1" applyAlignment="1">
      <alignment horizontal="center" vertical="center" wrapText="1"/>
    </xf>
    <xf numFmtId="9" fontId="42" fillId="0" borderId="34" xfId="0" applyNumberFormat="1" applyFont="1" applyBorder="1" applyAlignment="1">
      <alignment horizontal="center" vertical="center" wrapText="1"/>
    </xf>
    <xf numFmtId="0" fontId="24" fillId="0" borderId="0" xfId="0" applyFont="1" applyAlignment="1">
      <alignment horizontal="center" vertical="center" wrapText="1"/>
    </xf>
    <xf numFmtId="0" fontId="42" fillId="0" borderId="34" xfId="0" applyFont="1" applyBorder="1" applyAlignment="1">
      <alignment horizontal="left" vertical="center" wrapText="1" readingOrder="1"/>
    </xf>
    <xf numFmtId="175" fontId="24" fillId="0" borderId="34" xfId="8" applyNumberFormat="1" applyFont="1" applyFill="1" applyBorder="1" applyAlignment="1">
      <alignment horizontal="left" vertical="center" wrapText="1"/>
    </xf>
    <xf numFmtId="14" fontId="31" fillId="0" borderId="34" xfId="0" applyNumberFormat="1" applyFont="1" applyFill="1" applyBorder="1" applyAlignment="1">
      <alignment horizontal="center" vertical="center" wrapText="1"/>
    </xf>
    <xf numFmtId="9" fontId="31" fillId="0" borderId="34" xfId="0" applyNumberFormat="1" applyFont="1" applyFill="1" applyBorder="1" applyAlignment="1">
      <alignment horizontal="center" vertical="center" wrapText="1"/>
    </xf>
    <xf numFmtId="14" fontId="24" fillId="0" borderId="34" xfId="0" applyNumberFormat="1" applyFont="1" applyFill="1" applyBorder="1" applyAlignment="1">
      <alignment horizontal="center" vertical="center" wrapText="1"/>
    </xf>
    <xf numFmtId="14" fontId="24" fillId="0" borderId="34" xfId="0" applyNumberFormat="1" applyFont="1" applyFill="1" applyBorder="1" applyAlignment="1">
      <alignment horizontal="center" vertical="center"/>
    </xf>
    <xf numFmtId="9" fontId="24" fillId="0" borderId="34" xfId="0" applyNumberFormat="1" applyFont="1" applyFill="1" applyBorder="1" applyAlignment="1">
      <alignment horizontal="center" vertical="center" wrapText="1"/>
    </xf>
    <xf numFmtId="0" fontId="42" fillId="0" borderId="0" xfId="0" applyFont="1" applyAlignment="1">
      <alignment horizontal="center" vertical="center" wrapText="1"/>
    </xf>
    <xf numFmtId="14" fontId="31" fillId="0" borderId="37" xfId="0" applyNumberFormat="1" applyFont="1" applyBorder="1" applyAlignment="1">
      <alignment horizontal="center" vertical="center" wrapText="1"/>
    </xf>
    <xf numFmtId="9" fontId="31" fillId="0" borderId="34" xfId="16" applyFont="1" applyFill="1" applyBorder="1" applyAlignment="1">
      <alignment horizontal="center" vertical="center" wrapText="1"/>
    </xf>
    <xf numFmtId="0" fontId="23" fillId="0" borderId="34" xfId="0" applyFont="1" applyBorder="1" applyAlignment="1">
      <alignment horizontal="justify" vertical="center" wrapText="1"/>
    </xf>
    <xf numFmtId="0" fontId="22" fillId="0" borderId="34" xfId="0" applyFont="1" applyBorder="1" applyAlignment="1">
      <alignment horizontal="justify" vertical="center" wrapText="1"/>
    </xf>
    <xf numFmtId="0" fontId="55" fillId="2" borderId="36" xfId="0" applyFont="1" applyFill="1" applyBorder="1" applyAlignment="1">
      <alignment horizontal="center" vertical="center" wrapText="1"/>
    </xf>
    <xf numFmtId="0" fontId="55" fillId="2" borderId="0" xfId="0" applyFont="1" applyFill="1" applyAlignment="1">
      <alignment horizontal="center" vertical="center" wrapText="1"/>
    </xf>
    <xf numFmtId="0" fontId="54" fillId="2" borderId="38" xfId="0" applyFont="1" applyFill="1" applyBorder="1" applyAlignment="1">
      <alignment horizontal="center" vertical="center"/>
    </xf>
    <xf numFmtId="0" fontId="54" fillId="2" borderId="34" xfId="0" applyFont="1" applyFill="1" applyBorder="1" applyAlignment="1">
      <alignment horizontal="center" vertical="center"/>
    </xf>
    <xf numFmtId="0" fontId="24" fillId="2" borderId="3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14" fontId="24" fillId="2" borderId="37" xfId="0" applyNumberFormat="1" applyFont="1" applyFill="1" applyBorder="1" applyAlignment="1">
      <alignment horizontal="center" vertical="center"/>
    </xf>
    <xf numFmtId="0" fontId="26" fillId="8" borderId="3" xfId="0" applyFont="1" applyFill="1" applyBorder="1" applyAlignment="1">
      <alignment horizontal="center" vertical="center" wrapText="1"/>
    </xf>
    <xf numFmtId="0" fontId="10" fillId="12" borderId="30" xfId="0" applyFont="1" applyFill="1" applyBorder="1" applyAlignment="1">
      <alignment horizontal="center" vertical="center" wrapText="1"/>
    </xf>
    <xf numFmtId="0" fontId="10" fillId="12" borderId="20" xfId="0" applyFont="1" applyFill="1" applyBorder="1" applyAlignment="1">
      <alignment horizontal="center" vertical="center" wrapText="1"/>
    </xf>
    <xf numFmtId="0" fontId="26" fillId="8" borderId="13" xfId="0" applyFont="1" applyFill="1" applyBorder="1" applyAlignment="1">
      <alignment horizontal="center" vertical="center"/>
    </xf>
    <xf numFmtId="0" fontId="26" fillId="8" borderId="12" xfId="0" applyFont="1" applyFill="1" applyBorder="1" applyAlignment="1">
      <alignment horizontal="center" vertical="center"/>
    </xf>
    <xf numFmtId="0" fontId="26" fillId="8" borderId="20" xfId="0" applyFont="1" applyFill="1" applyBorder="1" applyAlignment="1">
      <alignment horizontal="center" vertical="center"/>
    </xf>
    <xf numFmtId="0" fontId="26" fillId="8" borderId="11" xfId="0" applyFont="1" applyFill="1" applyBorder="1" applyAlignment="1">
      <alignment vertical="center"/>
    </xf>
    <xf numFmtId="0" fontId="26" fillId="8" borderId="17" xfId="0" applyFont="1" applyFill="1" applyBorder="1" applyAlignment="1">
      <alignment horizontal="center" vertical="center"/>
    </xf>
    <xf numFmtId="0" fontId="26" fillId="8" borderId="7" xfId="0" applyFont="1" applyFill="1" applyBorder="1" applyAlignment="1">
      <alignment horizontal="center" vertical="center"/>
    </xf>
    <xf numFmtId="0" fontId="26" fillId="8" borderId="18" xfId="0" applyFont="1" applyFill="1" applyBorder="1" applyAlignment="1">
      <alignment vertical="center"/>
    </xf>
    <xf numFmtId="0" fontId="10" fillId="12" borderId="15" xfId="0" applyFont="1" applyFill="1" applyBorder="1" applyAlignment="1">
      <alignment horizontal="center" vertical="center"/>
    </xf>
    <xf numFmtId="0" fontId="10" fillId="12" borderId="16" xfId="0" applyFont="1" applyFill="1" applyBorder="1" applyAlignment="1">
      <alignment horizontal="center" vertical="center"/>
    </xf>
    <xf numFmtId="0" fontId="10" fillId="12" borderId="23" xfId="0" applyFont="1" applyFill="1" applyBorder="1" applyAlignment="1">
      <alignment horizontal="center" vertical="center"/>
    </xf>
    <xf numFmtId="0" fontId="10" fillId="12" borderId="8" xfId="0" applyFont="1" applyFill="1" applyBorder="1" applyAlignment="1">
      <alignment horizontal="center" vertical="center" wrapText="1"/>
    </xf>
    <xf numFmtId="0" fontId="10" fillId="12" borderId="9"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0" xfId="0" applyFont="1" applyFill="1" applyAlignment="1">
      <alignment horizontal="center" vertical="center" wrapText="1"/>
    </xf>
    <xf numFmtId="0" fontId="10" fillId="12" borderId="14" xfId="0" applyFont="1" applyFill="1" applyBorder="1" applyAlignment="1">
      <alignment horizontal="center" vertical="center" wrapText="1"/>
    </xf>
    <xf numFmtId="0" fontId="10" fillId="12" borderId="3" xfId="0" applyFont="1" applyFill="1" applyBorder="1" applyAlignment="1">
      <alignment horizontal="center" vertical="center"/>
    </xf>
    <xf numFmtId="0" fontId="10" fillId="12" borderId="24" xfId="0" applyFont="1" applyFill="1" applyBorder="1" applyAlignment="1">
      <alignment horizontal="center" vertical="center"/>
    </xf>
    <xf numFmtId="0" fontId="10" fillId="12" borderId="20" xfId="0" applyFont="1" applyFill="1" applyBorder="1" applyAlignment="1">
      <alignment horizontal="center" vertical="center"/>
    </xf>
    <xf numFmtId="0" fontId="10" fillId="12" borderId="25" xfId="0" applyFont="1" applyFill="1" applyBorder="1" applyAlignment="1">
      <alignment horizontal="center" vertical="center"/>
    </xf>
    <xf numFmtId="0" fontId="10" fillId="12" borderId="26" xfId="0" applyFont="1" applyFill="1" applyBorder="1" applyAlignment="1">
      <alignment horizontal="center" vertical="center" wrapText="1"/>
    </xf>
    <xf numFmtId="0" fontId="10" fillId="12" borderId="25" xfId="0" applyFont="1" applyFill="1" applyBorder="1" applyAlignment="1">
      <alignment horizontal="center" vertical="center" wrapText="1"/>
    </xf>
    <xf numFmtId="0" fontId="10" fillId="12" borderId="22" xfId="0" applyFont="1" applyFill="1" applyBorder="1" applyAlignment="1">
      <alignment horizontal="center" vertical="center" wrapText="1"/>
    </xf>
    <xf numFmtId="14" fontId="10" fillId="12" borderId="0" xfId="0" applyNumberFormat="1" applyFont="1" applyFill="1" applyAlignment="1">
      <alignment horizontal="center" vertical="center" wrapText="1"/>
    </xf>
    <xf numFmtId="14" fontId="10" fillId="12" borderId="27" xfId="0" applyNumberFormat="1" applyFont="1" applyFill="1" applyBorder="1" applyAlignment="1">
      <alignment horizontal="center" vertical="center" wrapText="1"/>
    </xf>
    <xf numFmtId="0" fontId="10" fillId="12" borderId="28" xfId="0" applyFont="1" applyFill="1" applyBorder="1" applyAlignment="1">
      <alignment horizontal="center" vertical="center" wrapText="1"/>
    </xf>
    <xf numFmtId="0" fontId="10" fillId="12" borderId="29" xfId="0" applyFont="1" applyFill="1" applyBorder="1" applyAlignment="1">
      <alignment horizontal="center" vertical="center" wrapText="1"/>
    </xf>
  </cellXfs>
  <cellStyles count="72">
    <cellStyle name="Buena" xfId="38" builtinId="26"/>
    <cellStyle name="Hipervínculo" xfId="18" builtinId="8"/>
    <cellStyle name="Hipervínculo 2" xfId="1"/>
    <cellStyle name="Incorrecto" xfId="39" builtinId="27"/>
    <cellStyle name="Millares" xfId="2" builtinId="3"/>
    <cellStyle name="Millares [0]" xfId="3" builtinId="6"/>
    <cellStyle name="Millares [0] 12" xfId="4"/>
    <cellStyle name="Millares 10" xfId="41"/>
    <cellStyle name="Millares 10 2" xfId="67"/>
    <cellStyle name="Millares 2" xfId="5"/>
    <cellStyle name="Millares 2 2" xfId="27"/>
    <cellStyle name="Millares 2 2 2" xfId="43"/>
    <cellStyle name="Millares 2 2 2 2" xfId="68"/>
    <cellStyle name="Millares 2 2 3" xfId="59"/>
    <cellStyle name="Millares 2 3" xfId="34"/>
    <cellStyle name="Millares 2 3 2" xfId="64"/>
    <cellStyle name="Millares 2 4" xfId="52"/>
    <cellStyle name="Millares 3" xfId="6"/>
    <cellStyle name="Millares 3 2" xfId="28"/>
    <cellStyle name="Millares 3 2 2" xfId="60"/>
    <cellStyle name="Millares 3 3" xfId="35"/>
    <cellStyle name="Millares 3 3 2" xfId="65"/>
    <cellStyle name="Millares 3 4" xfId="53"/>
    <cellStyle name="Millares 4" xfId="7"/>
    <cellStyle name="Millares 4 2" xfId="29"/>
    <cellStyle name="Millares 4 2 2" xfId="61"/>
    <cellStyle name="Millares 4 3" xfId="36"/>
    <cellStyle name="Millares 4 3 2" xfId="66"/>
    <cellStyle name="Millares 4 4" xfId="54"/>
    <cellStyle name="Millares 5" xfId="19"/>
    <cellStyle name="Millares 5 2" xfId="32"/>
    <cellStyle name="Millares 5 2 2" xfId="62"/>
    <cellStyle name="Millares 5 3" xfId="55"/>
    <cellStyle name="Millares 6" xfId="24"/>
    <cellStyle name="Millares 6 2" xfId="33"/>
    <cellStyle name="Millares 6 2 2" xfId="63"/>
    <cellStyle name="Millares 6 3" xfId="58"/>
    <cellStyle name="Millares 7" xfId="21"/>
    <cellStyle name="Millares 7 2" xfId="56"/>
    <cellStyle name="Millares 8" xfId="22"/>
    <cellStyle name="Millares 8 2" xfId="57"/>
    <cellStyle name="Moneda" xfId="8" builtinId="4"/>
    <cellStyle name="Moneda [0]" xfId="50" builtinId="7"/>
    <cellStyle name="Moneda [0] 2" xfId="9"/>
    <cellStyle name="Moneda [0] 3" xfId="30"/>
    <cellStyle name="Moneda [0] 4" xfId="69"/>
    <cellStyle name="Moneda 10" xfId="46"/>
    <cellStyle name="Moneda 11" xfId="49"/>
    <cellStyle name="Moneda 2" xfId="10"/>
    <cellStyle name="Moneda 2 3" xfId="45"/>
    <cellStyle name="Moneda 2 3 2" xfId="47"/>
    <cellStyle name="Moneda 3" xfId="11"/>
    <cellStyle name="Moneda 4" xfId="12"/>
    <cellStyle name="Moneda 5" xfId="13"/>
    <cellStyle name="Moneda 5 2" xfId="31"/>
    <cellStyle name="Moneda 5 3" xfId="37"/>
    <cellStyle name="Moneda 6" xfId="20"/>
    <cellStyle name="Moneda 7" xfId="23"/>
    <cellStyle name="Moneda 8" xfId="25"/>
    <cellStyle name="Moneda 9" xfId="26"/>
    <cellStyle name="Neutral 2" xfId="42"/>
    <cellStyle name="Normal" xfId="0" builtinId="0"/>
    <cellStyle name="Normal 17" xfId="48"/>
    <cellStyle name="Normal 2" xfId="14"/>
    <cellStyle name="Normal 2 2" xfId="44"/>
    <cellStyle name="Normal 3" xfId="40"/>
    <cellStyle name="Normal 3 2" xfId="71"/>
    <cellStyle name="Normal 3 3" xfId="70"/>
    <cellStyle name="Normal 8" xfId="15"/>
    <cellStyle name="Porcentaje" xfId="51" builtinId="5"/>
    <cellStyle name="Porcentaje 2 2 2" xfId="16"/>
    <cellStyle name="Porcentual 2" xfId="17"/>
  </cellStyles>
  <dxfs count="4">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CEF4FC"/>
      <color rgb="FFDCEAEC"/>
      <color rgb="FFFFE3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alvaro.vargas@scrd.gov.co" TargetMode="External"/><Relationship Id="rId18" Type="http://schemas.openxmlformats.org/officeDocument/2006/relationships/hyperlink" Target="mailto:vtorresm1@educacionbogota.gov.co" TargetMode="External"/><Relationship Id="rId26" Type="http://schemas.openxmlformats.org/officeDocument/2006/relationships/hyperlink" Target="mailto:cbarreto@habitatbogota.gov.co" TargetMode="External"/><Relationship Id="rId39" Type="http://schemas.openxmlformats.org/officeDocument/2006/relationships/hyperlink" Target="mailto:Cpena@saludcapital.gov.co" TargetMode="External"/><Relationship Id="rId21" Type="http://schemas.openxmlformats.org/officeDocument/2006/relationships/hyperlink" Target="mailto:marcela.garzon@idrd.gov.co" TargetMode="External"/><Relationship Id="rId34" Type="http://schemas.openxmlformats.org/officeDocument/2006/relationships/hyperlink" Target="mailto:lfajardo@sdis.gov.co" TargetMode="External"/><Relationship Id="rId42" Type="http://schemas.openxmlformats.org/officeDocument/2006/relationships/hyperlink" Target="mailto:dromero@sdmujer.gov.co" TargetMode="External"/><Relationship Id="rId7" Type="http://schemas.openxmlformats.org/officeDocument/2006/relationships/hyperlink" Target="mailto:abadillo@sdmujer.gov.co" TargetMode="External"/><Relationship Id="rId2" Type="http://schemas.openxmlformats.org/officeDocument/2006/relationships/hyperlink" Target="mailto:silvia.ortiz@ambientebogota.gov.co" TargetMode="External"/><Relationship Id="rId16" Type="http://schemas.openxmlformats.org/officeDocument/2006/relationships/hyperlink" Target="mailto:julieta.vera@idartes.gov.co" TargetMode="External"/><Relationship Id="rId20" Type="http://schemas.openxmlformats.org/officeDocument/2006/relationships/hyperlink" Target="mailto:marcela.garzon@idrd.gov.co" TargetMode="External"/><Relationship Id="rId29" Type="http://schemas.openxmlformats.org/officeDocument/2006/relationships/hyperlink" Target="mailto:abadillo@sdmujer.gov.co" TargetMode="External"/><Relationship Id="rId41" Type="http://schemas.openxmlformats.org/officeDocument/2006/relationships/hyperlink" Target="mailto:apgonzalez@sdis.gov.co" TargetMode="External"/><Relationship Id="rId1" Type="http://schemas.openxmlformats.org/officeDocument/2006/relationships/hyperlink" Target="mailto:mavivasg@ipes.gov.co" TargetMode="External"/><Relationship Id="rId6" Type="http://schemas.openxmlformats.org/officeDocument/2006/relationships/hyperlink" Target="mailto:silvia.ortiz@ambientebogota.gov.co" TargetMode="External"/><Relationship Id="rId11" Type="http://schemas.openxmlformats.org/officeDocument/2006/relationships/hyperlink" Target="mailto:msanmiguel@sdis.gov.co" TargetMode="External"/><Relationship Id="rId24" Type="http://schemas.openxmlformats.org/officeDocument/2006/relationships/hyperlink" Target="mailto:luz.sanchez@transmilenio.gov.co" TargetMode="External"/><Relationship Id="rId32" Type="http://schemas.openxmlformats.org/officeDocument/2006/relationships/hyperlink" Target="mailto:jtibocha@sdis.gov.co" TargetMode="External"/><Relationship Id="rId37" Type="http://schemas.openxmlformats.org/officeDocument/2006/relationships/hyperlink" Target="mailto:dlondono@participacionbogota.gov.co" TargetMode="External"/><Relationship Id="rId40" Type="http://schemas.openxmlformats.org/officeDocument/2006/relationships/hyperlink" Target="mailto:Cpena@saludcapital.gov.co" TargetMode="External"/><Relationship Id="rId5" Type="http://schemas.openxmlformats.org/officeDocument/2006/relationships/hyperlink" Target="mailto:abadillo@sdmujer.gov.co" TargetMode="External"/><Relationship Id="rId15" Type="http://schemas.openxmlformats.org/officeDocument/2006/relationships/hyperlink" Target="mailto:julieta.vera@idartes.gov.co" TargetMode="External"/><Relationship Id="rId23" Type="http://schemas.openxmlformats.org/officeDocument/2006/relationships/hyperlink" Target="mailto:marcela.garzon@idrd.gov.co" TargetMode="External"/><Relationship Id="rId28" Type="http://schemas.openxmlformats.org/officeDocument/2006/relationships/hyperlink" Target="mailto:abadillo@sdmujer.gov.co" TargetMode="External"/><Relationship Id="rId36" Type="http://schemas.openxmlformats.org/officeDocument/2006/relationships/hyperlink" Target="mailto:agomez@sdis.gov.co" TargetMode="External"/><Relationship Id="rId10" Type="http://schemas.openxmlformats.org/officeDocument/2006/relationships/hyperlink" Target="mailto:mavivasg@ipes.gov.co" TargetMode="External"/><Relationship Id="rId19" Type="http://schemas.openxmlformats.org/officeDocument/2006/relationships/hyperlink" Target="mailto:Cpena@saludcapital.gov.co" TargetMode="External"/><Relationship Id="rId31" Type="http://schemas.openxmlformats.org/officeDocument/2006/relationships/hyperlink" Target="mailto:cjaramillo@sdis.gov.co" TargetMode="External"/><Relationship Id="rId44" Type="http://schemas.openxmlformats.org/officeDocument/2006/relationships/printerSettings" Target="../printerSettings/printerSettings1.bin"/><Relationship Id="rId4" Type="http://schemas.openxmlformats.org/officeDocument/2006/relationships/hyperlink" Target="mailto:dlondono@participacionbogota.gov.co" TargetMode="External"/><Relationship Id="rId9" Type="http://schemas.openxmlformats.org/officeDocument/2006/relationships/hyperlink" Target="mailto:mdiazu@sdis.gov.co" TargetMode="External"/><Relationship Id="rId14" Type="http://schemas.openxmlformats.org/officeDocument/2006/relationships/hyperlink" Target="mailto:alvaro.vargas@scrd.gov.co" TargetMode="External"/><Relationship Id="rId22" Type="http://schemas.openxmlformats.org/officeDocument/2006/relationships/hyperlink" Target="mailto:marcela.garzon@idrd.gov.co" TargetMode="External"/><Relationship Id="rId27" Type="http://schemas.openxmlformats.org/officeDocument/2006/relationships/hyperlink" Target="mailto:agomez@sdis.gov.co" TargetMode="External"/><Relationship Id="rId30" Type="http://schemas.openxmlformats.org/officeDocument/2006/relationships/hyperlink" Target="mailto:abadillo@sdmujer.gov.co" TargetMode="External"/><Relationship Id="rId35" Type="http://schemas.openxmlformats.org/officeDocument/2006/relationships/hyperlink" Target="mailto:jtibocha@sdis.gov.co" TargetMode="External"/><Relationship Id="rId43" Type="http://schemas.openxmlformats.org/officeDocument/2006/relationships/hyperlink" Target="mailto:dromero@sdmujer.gov.co" TargetMode="External"/><Relationship Id="rId8" Type="http://schemas.openxmlformats.org/officeDocument/2006/relationships/hyperlink" Target="mailto:abadillo@sdmujer.gov.co" TargetMode="External"/><Relationship Id="rId3" Type="http://schemas.openxmlformats.org/officeDocument/2006/relationships/hyperlink" Target="mailto:dlondono@participacionbogota.gov.co" TargetMode="External"/><Relationship Id="rId12" Type="http://schemas.openxmlformats.org/officeDocument/2006/relationships/hyperlink" Target="mailto:abadillo@sdmujer.gov.co" TargetMode="External"/><Relationship Id="rId17" Type="http://schemas.openxmlformats.org/officeDocument/2006/relationships/hyperlink" Target="mailto:vtorresm1@educacionbogota.gov.co" TargetMode="External"/><Relationship Id="rId25" Type="http://schemas.openxmlformats.org/officeDocument/2006/relationships/hyperlink" Target="mailto:luz.sanchez@transmilenio.gov.co" TargetMode="External"/><Relationship Id="rId33" Type="http://schemas.openxmlformats.org/officeDocument/2006/relationships/hyperlink" Target="mailto:ctorres@sdp.gov.co" TargetMode="External"/><Relationship Id="rId38" Type="http://schemas.openxmlformats.org/officeDocument/2006/relationships/hyperlink" Target="mailto:mmalaver@movilidadbogota.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74"/>
  <sheetViews>
    <sheetView tabSelected="1" zoomScale="51" zoomScaleNormal="51" workbookViewId="0">
      <pane ySplit="8" topLeftCell="A9" activePane="bottomLeft" state="frozen"/>
      <selection activeCell="E8" sqref="E8"/>
      <selection pane="bottomLeft" activeCell="A7" sqref="A7:C7"/>
    </sheetView>
  </sheetViews>
  <sheetFormatPr baseColWidth="10" defaultColWidth="10.85546875" defaultRowHeight="12.75" x14ac:dyDescent="0.25"/>
  <cols>
    <col min="1" max="1" width="24.140625" style="69" customWidth="1"/>
    <col min="2" max="2" width="19.42578125" style="69" customWidth="1"/>
    <col min="3" max="3" width="34.7109375" style="69" customWidth="1"/>
    <col min="4" max="4" width="42.28515625" style="69" customWidth="1"/>
    <col min="5" max="5" width="41.28515625" style="69" bestFit="1" customWidth="1"/>
    <col min="6" max="6" width="17.28515625" style="69" customWidth="1"/>
    <col min="7" max="7" width="21.7109375" style="69" customWidth="1"/>
    <col min="8" max="8" width="18.42578125" style="69" customWidth="1"/>
    <col min="9" max="9" width="24.28515625" style="69" customWidth="1"/>
    <col min="10" max="10" width="29.42578125" style="69" customWidth="1"/>
    <col min="11" max="11" width="13.42578125" style="69" customWidth="1"/>
    <col min="12" max="12" width="23.28515625" style="69" customWidth="1"/>
    <col min="13" max="13" width="12.140625" style="80" customWidth="1"/>
    <col min="14" max="14" width="12.5703125" style="80" customWidth="1"/>
    <col min="15" max="15" width="28.42578125" style="69" customWidth="1"/>
    <col min="16" max="16" width="33.5703125" style="69" customWidth="1"/>
    <col min="17" max="19" width="20.7109375" style="69" customWidth="1"/>
    <col min="20" max="20" width="16.140625" style="69" customWidth="1"/>
    <col min="21" max="21" width="25.140625" style="69" customWidth="1"/>
    <col min="22" max="22" width="20.5703125" style="69" customWidth="1"/>
    <col min="23" max="23" width="26.85546875" style="69" customWidth="1"/>
    <col min="24" max="24" width="19.28515625" style="69" customWidth="1"/>
    <col min="25" max="26" width="16.140625" style="69" customWidth="1"/>
    <col min="27" max="27" width="14.85546875" style="69" customWidth="1"/>
    <col min="28" max="28" width="15.140625" style="69" customWidth="1"/>
    <col min="29" max="29" width="18.42578125" style="69" customWidth="1"/>
    <col min="30" max="30" width="25.140625" style="69" customWidth="1"/>
    <col min="31" max="31" width="18.42578125" style="69" customWidth="1"/>
    <col min="32" max="32" width="23.28515625" style="69" customWidth="1"/>
    <col min="33" max="33" width="40.7109375" style="69" customWidth="1"/>
    <col min="34" max="34" width="59.28515625" style="69" customWidth="1"/>
    <col min="35" max="35" width="28.28515625" style="81" customWidth="1"/>
    <col min="36" max="36" width="45.7109375" style="69" customWidth="1"/>
    <col min="37" max="37" width="20.140625" style="69" customWidth="1"/>
    <col min="38" max="38" width="48.28515625" style="69" customWidth="1"/>
    <col min="39" max="39" width="23.140625" style="69" bestFit="1" customWidth="1"/>
    <col min="40" max="40" width="14" style="69" customWidth="1"/>
    <col min="41" max="41" width="12.5703125" style="69" customWidth="1"/>
    <col min="42" max="42" width="42.7109375" style="69" customWidth="1"/>
    <col min="43" max="43" width="39.5703125" style="69" customWidth="1"/>
    <col min="44" max="44" width="28.140625" style="69" customWidth="1"/>
    <col min="45" max="45" width="27.28515625" style="69" customWidth="1"/>
    <col min="46" max="46" width="27.7109375" style="315" customWidth="1"/>
    <col min="47" max="47" width="39" style="69" customWidth="1"/>
    <col min="48" max="48" width="50.7109375" style="69" customWidth="1"/>
    <col min="49" max="49" width="25.42578125" style="69" customWidth="1"/>
    <col min="50" max="50" width="41" style="69" customWidth="1"/>
    <col min="51" max="51" width="10.85546875" style="69" customWidth="1"/>
    <col min="52" max="52" width="33.5703125" style="69" customWidth="1"/>
    <col min="53" max="53" width="40.85546875" style="69" customWidth="1"/>
    <col min="54" max="54" width="21.42578125" style="69" customWidth="1"/>
    <col min="55" max="55" width="22.28515625" style="69" customWidth="1"/>
    <col min="56" max="56" width="35.42578125" style="69" customWidth="1"/>
    <col min="57" max="57" width="108.140625" style="297" customWidth="1"/>
    <col min="58" max="58" width="82.28515625" style="69" customWidth="1"/>
    <col min="59" max="16384" width="10.85546875" style="69"/>
  </cols>
  <sheetData>
    <row r="1" spans="1:85" ht="27" customHeight="1" x14ac:dyDescent="0.25">
      <c r="A1" s="307"/>
      <c r="B1" s="384" t="s">
        <v>75</v>
      </c>
      <c r="C1" s="385"/>
      <c r="D1" s="385"/>
      <c r="E1" s="386" t="s">
        <v>1217</v>
      </c>
      <c r="F1" s="387"/>
      <c r="G1" s="382" t="s">
        <v>1218</v>
      </c>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c r="AW1" s="383"/>
      <c r="AX1" s="383"/>
      <c r="AY1" s="383"/>
      <c r="AZ1" s="383"/>
      <c r="BA1" s="383"/>
      <c r="BB1" s="383"/>
      <c r="BC1" s="383"/>
      <c r="BD1" s="383"/>
      <c r="BE1" s="383"/>
    </row>
    <row r="2" spans="1:85" ht="30.75" customHeight="1" x14ac:dyDescent="0.25">
      <c r="A2" s="307"/>
      <c r="B2" s="384" t="s">
        <v>72</v>
      </c>
      <c r="C2" s="385"/>
      <c r="D2" s="385"/>
      <c r="E2" s="388" t="s">
        <v>1215</v>
      </c>
      <c r="F2" s="389"/>
      <c r="G2" s="382"/>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c r="AM2" s="383"/>
      <c r="AN2" s="383"/>
      <c r="AO2" s="383"/>
      <c r="AP2" s="383"/>
      <c r="AQ2" s="383"/>
      <c r="AR2" s="383"/>
      <c r="AS2" s="383"/>
      <c r="AT2" s="383"/>
      <c r="AU2" s="383"/>
      <c r="AV2" s="383"/>
      <c r="AW2" s="383"/>
      <c r="AX2" s="383"/>
      <c r="AY2" s="383"/>
      <c r="AZ2" s="383"/>
      <c r="BA2" s="383"/>
      <c r="BB2" s="383"/>
      <c r="BC2" s="383"/>
      <c r="BD2" s="383"/>
      <c r="BE2" s="383"/>
    </row>
    <row r="3" spans="1:85" ht="30.75" customHeight="1" x14ac:dyDescent="0.25">
      <c r="A3" s="307"/>
      <c r="B3" s="384" t="s">
        <v>73</v>
      </c>
      <c r="C3" s="385"/>
      <c r="D3" s="385"/>
      <c r="E3" s="388" t="s">
        <v>1216</v>
      </c>
      <c r="F3" s="389"/>
      <c r="G3" s="382"/>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3"/>
      <c r="AQ3" s="383"/>
      <c r="AR3" s="383"/>
      <c r="AS3" s="383"/>
      <c r="AT3" s="383"/>
      <c r="AU3" s="383"/>
      <c r="AV3" s="383"/>
      <c r="AW3" s="383"/>
      <c r="AX3" s="383"/>
      <c r="AY3" s="383"/>
      <c r="AZ3" s="383"/>
      <c r="BA3" s="383"/>
      <c r="BB3" s="383"/>
      <c r="BC3" s="383"/>
      <c r="BD3" s="383"/>
      <c r="BE3" s="383"/>
    </row>
    <row r="4" spans="1:85" ht="30.75" customHeight="1" x14ac:dyDescent="0.25">
      <c r="A4" s="307"/>
      <c r="B4" s="384" t="s">
        <v>74</v>
      </c>
      <c r="C4" s="385"/>
      <c r="D4" s="385"/>
      <c r="E4" s="390">
        <v>44257</v>
      </c>
      <c r="F4" s="389"/>
      <c r="G4" s="382"/>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3"/>
      <c r="AU4" s="383"/>
      <c r="AV4" s="383"/>
      <c r="AW4" s="383"/>
      <c r="AX4" s="383"/>
      <c r="AY4" s="383"/>
      <c r="AZ4" s="383"/>
      <c r="BA4" s="383"/>
      <c r="BB4" s="383"/>
      <c r="BC4" s="383"/>
      <c r="BD4" s="383"/>
      <c r="BE4" s="383"/>
    </row>
    <row r="5" spans="1:85" ht="25.5" customHeight="1" thickBot="1" x14ac:dyDescent="0.3">
      <c r="A5" s="170"/>
      <c r="B5" s="170"/>
      <c r="C5" s="170"/>
      <c r="D5" s="311"/>
      <c r="E5" s="170"/>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row>
    <row r="6" spans="1:85" ht="15.75" x14ac:dyDescent="0.25">
      <c r="A6" s="401" t="s">
        <v>139</v>
      </c>
      <c r="B6" s="402"/>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3"/>
      <c r="AC6" s="404" t="s">
        <v>994</v>
      </c>
      <c r="AD6" s="405"/>
      <c r="AE6" s="406"/>
      <c r="AF6" s="410" t="s">
        <v>995</v>
      </c>
      <c r="AG6" s="410"/>
      <c r="AH6" s="410"/>
      <c r="AI6" s="410"/>
      <c r="AJ6" s="410"/>
      <c r="AK6" s="410"/>
      <c r="AL6" s="394" t="s">
        <v>476</v>
      </c>
      <c r="AM6" s="395"/>
      <c r="AN6" s="395"/>
      <c r="AO6" s="395"/>
      <c r="AP6" s="395"/>
      <c r="AQ6" s="396"/>
      <c r="AR6" s="395"/>
      <c r="AS6" s="395"/>
      <c r="AT6" s="395"/>
      <c r="AU6" s="395"/>
      <c r="AV6" s="395"/>
      <c r="AW6" s="395"/>
      <c r="AX6" s="395"/>
      <c r="AY6" s="395"/>
      <c r="AZ6" s="395"/>
      <c r="BA6" s="395"/>
      <c r="BB6" s="395"/>
      <c r="BC6" s="395"/>
      <c r="BD6" s="395"/>
      <c r="BE6" s="397"/>
      <c r="BF6" s="391"/>
    </row>
    <row r="7" spans="1:85" ht="15.75" x14ac:dyDescent="0.25">
      <c r="A7" s="411" t="s">
        <v>122</v>
      </c>
      <c r="B7" s="412"/>
      <c r="C7" s="413"/>
      <c r="D7" s="414" t="s">
        <v>123</v>
      </c>
      <c r="E7" s="393"/>
      <c r="F7" s="415"/>
      <c r="G7" s="416" t="s">
        <v>445</v>
      </c>
      <c r="H7" s="416"/>
      <c r="I7" s="416"/>
      <c r="J7" s="416"/>
      <c r="K7" s="416"/>
      <c r="L7" s="416"/>
      <c r="M7" s="417" t="s">
        <v>87</v>
      </c>
      <c r="N7" s="418"/>
      <c r="O7" s="419" t="s">
        <v>133</v>
      </c>
      <c r="P7" s="419"/>
      <c r="Q7" s="419"/>
      <c r="R7" s="419"/>
      <c r="S7" s="419"/>
      <c r="T7" s="419"/>
      <c r="U7" s="414" t="s">
        <v>134</v>
      </c>
      <c r="V7" s="393"/>
      <c r="W7" s="393"/>
      <c r="X7" s="393"/>
      <c r="Y7" s="393"/>
      <c r="Z7" s="393"/>
      <c r="AA7" s="393"/>
      <c r="AB7" s="420"/>
      <c r="AC7" s="407"/>
      <c r="AD7" s="408"/>
      <c r="AE7" s="409"/>
      <c r="AF7" s="392" t="s">
        <v>996</v>
      </c>
      <c r="AG7" s="393"/>
      <c r="AH7" s="393"/>
      <c r="AI7" s="393"/>
      <c r="AJ7" s="393"/>
      <c r="AK7" s="393"/>
      <c r="AL7" s="398"/>
      <c r="AM7" s="399"/>
      <c r="AN7" s="399"/>
      <c r="AO7" s="399"/>
      <c r="AP7" s="399"/>
      <c r="AQ7" s="399"/>
      <c r="AR7" s="399"/>
      <c r="AS7" s="399"/>
      <c r="AT7" s="399"/>
      <c r="AU7" s="399"/>
      <c r="AV7" s="399"/>
      <c r="AW7" s="399"/>
      <c r="AX7" s="399"/>
      <c r="AY7" s="399"/>
      <c r="AZ7" s="399"/>
      <c r="BA7" s="399"/>
      <c r="BB7" s="399"/>
      <c r="BC7" s="399"/>
      <c r="BD7" s="399"/>
      <c r="BE7" s="400"/>
      <c r="BF7" s="391"/>
    </row>
    <row r="8" spans="1:85" s="77" customFormat="1" ht="69.75" customHeight="1" x14ac:dyDescent="0.25">
      <c r="A8" s="71" t="s">
        <v>88</v>
      </c>
      <c r="B8" s="71" t="s">
        <v>477</v>
      </c>
      <c r="C8" s="71" t="s">
        <v>478</v>
      </c>
      <c r="D8" s="71" t="s">
        <v>479</v>
      </c>
      <c r="E8" s="68" t="s">
        <v>76</v>
      </c>
      <c r="F8" s="68" t="s">
        <v>86</v>
      </c>
      <c r="G8" s="68" t="s">
        <v>79</v>
      </c>
      <c r="H8" s="72" t="s">
        <v>444</v>
      </c>
      <c r="I8" s="68" t="s">
        <v>80</v>
      </c>
      <c r="J8" s="68" t="s">
        <v>81</v>
      </c>
      <c r="K8" s="68" t="s">
        <v>82</v>
      </c>
      <c r="L8" s="68" t="s">
        <v>446</v>
      </c>
      <c r="M8" s="73" t="s">
        <v>78</v>
      </c>
      <c r="N8" s="73" t="s">
        <v>77</v>
      </c>
      <c r="O8" s="68" t="s">
        <v>124</v>
      </c>
      <c r="P8" s="68" t="s">
        <v>125</v>
      </c>
      <c r="Q8" s="72" t="s">
        <v>126</v>
      </c>
      <c r="R8" s="72" t="s">
        <v>127</v>
      </c>
      <c r="S8" s="72" t="s">
        <v>128</v>
      </c>
      <c r="T8" s="72" t="s">
        <v>129</v>
      </c>
      <c r="U8" s="72" t="s">
        <v>130</v>
      </c>
      <c r="V8" s="74" t="s">
        <v>135</v>
      </c>
      <c r="W8" s="72" t="s">
        <v>131</v>
      </c>
      <c r="X8" s="75" t="s">
        <v>136</v>
      </c>
      <c r="Y8" s="72" t="s">
        <v>132</v>
      </c>
      <c r="Z8" s="75" t="s">
        <v>137</v>
      </c>
      <c r="AA8" s="72" t="s">
        <v>1063</v>
      </c>
      <c r="AB8" s="75" t="s">
        <v>1064</v>
      </c>
      <c r="AC8" s="72" t="s">
        <v>119</v>
      </c>
      <c r="AD8" s="72" t="s">
        <v>120</v>
      </c>
      <c r="AE8" s="72" t="s">
        <v>121</v>
      </c>
      <c r="AF8" s="72" t="s">
        <v>114</v>
      </c>
      <c r="AG8" s="72" t="s">
        <v>470</v>
      </c>
      <c r="AH8" s="72" t="s">
        <v>115</v>
      </c>
      <c r="AI8" s="76" t="s">
        <v>83</v>
      </c>
      <c r="AJ8" s="72" t="s">
        <v>118</v>
      </c>
      <c r="AK8" s="72" t="s">
        <v>116</v>
      </c>
      <c r="AL8" s="44" t="s">
        <v>76</v>
      </c>
      <c r="AM8" s="44" t="s">
        <v>86</v>
      </c>
      <c r="AN8" s="44" t="s">
        <v>78</v>
      </c>
      <c r="AO8" s="44" t="s">
        <v>77</v>
      </c>
      <c r="AP8" s="44" t="s">
        <v>852</v>
      </c>
      <c r="AQ8" s="62" t="s">
        <v>876</v>
      </c>
      <c r="AR8" s="44" t="s">
        <v>475</v>
      </c>
      <c r="AS8" s="44" t="s">
        <v>474</v>
      </c>
      <c r="AT8" s="316" t="s">
        <v>473</v>
      </c>
      <c r="AU8" s="44" t="s">
        <v>468</v>
      </c>
      <c r="AV8" s="44" t="s">
        <v>471</v>
      </c>
      <c r="AW8" s="44" t="s">
        <v>469</v>
      </c>
      <c r="AX8" s="44" t="s">
        <v>472</v>
      </c>
      <c r="AY8" s="44" t="s">
        <v>114</v>
      </c>
      <c r="AZ8" s="44" t="s">
        <v>470</v>
      </c>
      <c r="BA8" s="44" t="s">
        <v>115</v>
      </c>
      <c r="BB8" s="44" t="s">
        <v>83</v>
      </c>
      <c r="BC8" s="45" t="s">
        <v>118</v>
      </c>
      <c r="BD8" s="45" t="s">
        <v>1125</v>
      </c>
      <c r="BE8" s="45" t="s">
        <v>117</v>
      </c>
      <c r="BF8" s="93" t="s">
        <v>997</v>
      </c>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row>
    <row r="9" spans="1:85" s="70" customFormat="1" ht="63.75" x14ac:dyDescent="0.25">
      <c r="A9" s="46" t="s">
        <v>480</v>
      </c>
      <c r="B9" s="46" t="s">
        <v>481</v>
      </c>
      <c r="C9" s="46" t="s">
        <v>482</v>
      </c>
      <c r="D9" s="46" t="s">
        <v>483</v>
      </c>
      <c r="E9" s="99" t="s">
        <v>484</v>
      </c>
      <c r="F9" s="99">
        <v>1.82</v>
      </c>
      <c r="G9" s="99" t="s">
        <v>1219</v>
      </c>
      <c r="H9" s="99" t="s">
        <v>223</v>
      </c>
      <c r="I9" s="99"/>
      <c r="J9" s="99" t="s">
        <v>577</v>
      </c>
      <c r="K9" s="99" t="s">
        <v>578</v>
      </c>
      <c r="L9" s="99" t="s">
        <v>579</v>
      </c>
      <c r="M9" s="100">
        <v>42856</v>
      </c>
      <c r="N9" s="113">
        <v>44196</v>
      </c>
      <c r="O9" s="99" t="s">
        <v>623</v>
      </c>
      <c r="P9" s="99" t="s">
        <v>624</v>
      </c>
      <c r="Q9" s="99">
        <v>5</v>
      </c>
      <c r="R9" s="99">
        <v>5</v>
      </c>
      <c r="S9" s="99">
        <v>5</v>
      </c>
      <c r="T9" s="99">
        <v>5</v>
      </c>
      <c r="U9" s="99" t="s">
        <v>625</v>
      </c>
      <c r="V9" s="101">
        <v>0</v>
      </c>
      <c r="W9" s="99">
        <v>6</v>
      </c>
      <c r="X9" s="101">
        <v>1</v>
      </c>
      <c r="Y9" s="99">
        <v>5</v>
      </c>
      <c r="Z9" s="102">
        <f>+Y9/S9</f>
        <v>1</v>
      </c>
      <c r="AA9" s="99">
        <v>5</v>
      </c>
      <c r="AB9" s="101">
        <v>1</v>
      </c>
      <c r="AC9" s="46" t="s">
        <v>736</v>
      </c>
      <c r="AD9" s="46" t="s">
        <v>737</v>
      </c>
      <c r="AE9" s="46" t="s">
        <v>738</v>
      </c>
      <c r="AF9" s="46">
        <v>981</v>
      </c>
      <c r="AG9" s="46" t="s">
        <v>780</v>
      </c>
      <c r="AH9" s="46" t="s">
        <v>781</v>
      </c>
      <c r="AI9" s="52" t="s">
        <v>840</v>
      </c>
      <c r="AJ9" s="46" t="s">
        <v>447</v>
      </c>
      <c r="AK9" s="82" t="s">
        <v>467</v>
      </c>
      <c r="AL9" s="46" t="s">
        <v>855</v>
      </c>
      <c r="AM9" s="46"/>
      <c r="AN9" s="46" t="s">
        <v>855</v>
      </c>
      <c r="AO9" s="46" t="s">
        <v>855</v>
      </c>
      <c r="AP9" s="46" t="s">
        <v>855</v>
      </c>
      <c r="AQ9" s="46" t="s">
        <v>855</v>
      </c>
      <c r="AR9" s="46" t="s">
        <v>855</v>
      </c>
      <c r="AS9" s="46" t="s">
        <v>855</v>
      </c>
      <c r="AT9" s="317" t="s">
        <v>855</v>
      </c>
      <c r="AU9" s="46" t="s">
        <v>855</v>
      </c>
      <c r="AV9" s="46" t="s">
        <v>855</v>
      </c>
      <c r="AW9" s="46" t="s">
        <v>855</v>
      </c>
      <c r="AX9" s="46" t="s">
        <v>855</v>
      </c>
      <c r="AY9" s="46" t="s">
        <v>855</v>
      </c>
      <c r="AZ9" s="46" t="s">
        <v>855</v>
      </c>
      <c r="BA9" s="46" t="s">
        <v>855</v>
      </c>
      <c r="BB9" s="46" t="s">
        <v>855</v>
      </c>
      <c r="BC9" s="46" t="s">
        <v>855</v>
      </c>
      <c r="BD9" s="46" t="s">
        <v>855</v>
      </c>
      <c r="BE9" s="46" t="s">
        <v>855</v>
      </c>
      <c r="BF9" s="46"/>
      <c r="BG9" s="91"/>
      <c r="BH9" s="91"/>
      <c r="BI9" s="91"/>
      <c r="BJ9" s="91"/>
      <c r="BK9" s="91"/>
      <c r="BL9" s="91"/>
      <c r="BM9" s="91"/>
      <c r="BN9" s="91"/>
      <c r="BO9" s="91"/>
      <c r="BP9" s="91"/>
      <c r="BQ9" s="92"/>
      <c r="BR9" s="92"/>
      <c r="BS9" s="92"/>
      <c r="BT9" s="92"/>
      <c r="BU9" s="92"/>
      <c r="BV9" s="92"/>
      <c r="BW9" s="92"/>
      <c r="BX9" s="92"/>
      <c r="BY9" s="92"/>
      <c r="BZ9" s="92"/>
      <c r="CA9" s="92"/>
      <c r="CB9" s="92"/>
      <c r="CC9" s="92"/>
      <c r="CD9" s="92"/>
      <c r="CE9" s="92"/>
      <c r="CF9" s="92"/>
      <c r="CG9" s="92"/>
    </row>
    <row r="10" spans="1:85" s="94" customFormat="1" ht="96.6" customHeight="1" x14ac:dyDescent="0.25">
      <c r="A10" s="89" t="s">
        <v>480</v>
      </c>
      <c r="B10" s="89" t="s">
        <v>481</v>
      </c>
      <c r="C10" s="89" t="s">
        <v>482</v>
      </c>
      <c r="D10" s="89" t="s">
        <v>483</v>
      </c>
      <c r="E10" s="89" t="s">
        <v>993</v>
      </c>
      <c r="F10" s="89">
        <v>3.5</v>
      </c>
      <c r="G10" s="89" t="s">
        <v>1223</v>
      </c>
      <c r="H10" s="89" t="s">
        <v>284</v>
      </c>
      <c r="I10" s="89"/>
      <c r="J10" s="89" t="s">
        <v>581</v>
      </c>
      <c r="K10" s="89">
        <v>3134881446</v>
      </c>
      <c r="L10" s="89" t="s">
        <v>583</v>
      </c>
      <c r="M10" s="113">
        <v>42795</v>
      </c>
      <c r="N10" s="113">
        <v>43981</v>
      </c>
      <c r="O10" s="89" t="s">
        <v>626</v>
      </c>
      <c r="P10" s="89" t="s">
        <v>627</v>
      </c>
      <c r="Q10" s="89">
        <v>0.2</v>
      </c>
      <c r="R10" s="89">
        <v>0.4</v>
      </c>
      <c r="S10" s="89">
        <v>0.7</v>
      </c>
      <c r="T10" s="89">
        <v>1</v>
      </c>
      <c r="U10" s="111">
        <v>0</v>
      </c>
      <c r="V10" s="111">
        <v>0</v>
      </c>
      <c r="W10" s="89">
        <v>0.4</v>
      </c>
      <c r="X10" s="118">
        <v>1</v>
      </c>
      <c r="Y10" s="89">
        <v>0.7</v>
      </c>
      <c r="Z10" s="118">
        <v>1</v>
      </c>
      <c r="AA10" s="89">
        <v>1</v>
      </c>
      <c r="AB10" s="118">
        <v>1</v>
      </c>
      <c r="AC10" s="89" t="s">
        <v>739</v>
      </c>
      <c r="AD10" s="89" t="s">
        <v>740</v>
      </c>
      <c r="AE10" s="89" t="s">
        <v>741</v>
      </c>
      <c r="AF10" s="89">
        <v>1099</v>
      </c>
      <c r="AG10" s="89" t="s">
        <v>741</v>
      </c>
      <c r="AH10" s="89" t="s">
        <v>782</v>
      </c>
      <c r="AI10" s="106">
        <v>11072718970</v>
      </c>
      <c r="AJ10" s="89"/>
      <c r="AK10" s="83" t="s">
        <v>447</v>
      </c>
      <c r="AL10" s="123" t="s">
        <v>998</v>
      </c>
      <c r="AM10" s="123">
        <v>2.325E-2</v>
      </c>
      <c r="AN10" s="66">
        <v>44014</v>
      </c>
      <c r="AO10" s="66">
        <v>44196</v>
      </c>
      <c r="AP10" s="171" t="s">
        <v>984</v>
      </c>
      <c r="AQ10" s="41" t="s">
        <v>1089</v>
      </c>
      <c r="AR10" s="171">
        <v>1</v>
      </c>
      <c r="AS10" s="171" t="s">
        <v>855</v>
      </c>
      <c r="AT10" s="318" t="s">
        <v>855</v>
      </c>
      <c r="AU10" s="64" t="s">
        <v>846</v>
      </c>
      <c r="AV10" s="64" t="s">
        <v>849</v>
      </c>
      <c r="AW10" s="64" t="s">
        <v>847</v>
      </c>
      <c r="AX10" s="64" t="s">
        <v>850</v>
      </c>
      <c r="AY10" s="124">
        <v>7688</v>
      </c>
      <c r="AZ10" s="64" t="s">
        <v>853</v>
      </c>
      <c r="BA10" s="64" t="s">
        <v>851</v>
      </c>
      <c r="BB10" s="172">
        <v>2230045000</v>
      </c>
      <c r="BC10" s="64" t="s">
        <v>855</v>
      </c>
      <c r="BD10" s="124" t="s">
        <v>855</v>
      </c>
      <c r="BE10" s="124" t="s">
        <v>855</v>
      </c>
      <c r="BF10" s="173" t="s">
        <v>854</v>
      </c>
    </row>
    <row r="11" spans="1:85" s="94" customFormat="1" ht="224.45" customHeight="1" x14ac:dyDescent="0.25">
      <c r="A11" s="89" t="s">
        <v>490</v>
      </c>
      <c r="B11" s="89" t="s">
        <v>485</v>
      </c>
      <c r="C11" s="89" t="s">
        <v>486</v>
      </c>
      <c r="D11" s="89" t="s">
        <v>487</v>
      </c>
      <c r="E11" s="89" t="s">
        <v>488</v>
      </c>
      <c r="F11" s="89">
        <v>1.82</v>
      </c>
      <c r="G11" s="89" t="s">
        <v>1223</v>
      </c>
      <c r="H11" s="89" t="s">
        <v>284</v>
      </c>
      <c r="I11" s="89"/>
      <c r="J11" s="89" t="s">
        <v>581</v>
      </c>
      <c r="K11" s="89" t="s">
        <v>582</v>
      </c>
      <c r="L11" s="89" t="s">
        <v>583</v>
      </c>
      <c r="M11" s="113">
        <v>42736</v>
      </c>
      <c r="N11" s="113">
        <v>44013</v>
      </c>
      <c r="O11" s="89" t="s">
        <v>628</v>
      </c>
      <c r="P11" s="89" t="s">
        <v>629</v>
      </c>
      <c r="Q11" s="89">
        <v>1</v>
      </c>
      <c r="R11" s="89">
        <v>1</v>
      </c>
      <c r="S11" s="89">
        <v>1</v>
      </c>
      <c r="T11" s="89">
        <v>1</v>
      </c>
      <c r="U11" s="125">
        <v>1</v>
      </c>
      <c r="V11" s="125">
        <v>1</v>
      </c>
      <c r="W11" s="112">
        <v>1</v>
      </c>
      <c r="X11" s="118">
        <v>1</v>
      </c>
      <c r="Y11" s="89">
        <v>1</v>
      </c>
      <c r="Z11" s="118">
        <v>1</v>
      </c>
      <c r="AA11" s="89">
        <v>1</v>
      </c>
      <c r="AB11" s="118">
        <v>1</v>
      </c>
      <c r="AC11" s="89" t="s">
        <v>742</v>
      </c>
      <c r="AD11" s="89" t="s">
        <v>743</v>
      </c>
      <c r="AE11" s="89" t="s">
        <v>744</v>
      </c>
      <c r="AF11" s="89">
        <v>1013</v>
      </c>
      <c r="AG11" s="89" t="s">
        <v>783</v>
      </c>
      <c r="AH11" s="89" t="s">
        <v>784</v>
      </c>
      <c r="AI11" s="105">
        <f>1212000000+1747000000+2733000000+2913000000</f>
        <v>8605000000</v>
      </c>
      <c r="AJ11" s="126">
        <v>4.3999999999999997E-2</v>
      </c>
      <c r="AK11" s="83">
        <f>61285000+66643000+219576000+29104000</f>
        <v>376608000</v>
      </c>
      <c r="AL11" s="272" t="s">
        <v>998</v>
      </c>
      <c r="AM11" s="123">
        <v>2.325E-2</v>
      </c>
      <c r="AN11" s="117">
        <v>44044</v>
      </c>
      <c r="AO11" s="117">
        <v>44195</v>
      </c>
      <c r="AP11" s="41" t="s">
        <v>982</v>
      </c>
      <c r="AQ11" s="41" t="s">
        <v>1090</v>
      </c>
      <c r="AR11" s="42">
        <v>1</v>
      </c>
      <c r="AS11" s="229">
        <v>1</v>
      </c>
      <c r="AT11" s="319">
        <v>1</v>
      </c>
      <c r="AU11" s="67" t="s">
        <v>846</v>
      </c>
      <c r="AV11" s="67" t="s">
        <v>849</v>
      </c>
      <c r="AW11" s="40" t="s">
        <v>847</v>
      </c>
      <c r="AX11" s="41" t="s">
        <v>848</v>
      </c>
      <c r="AY11" s="40">
        <v>7687</v>
      </c>
      <c r="AZ11" s="41" t="s">
        <v>844</v>
      </c>
      <c r="BA11" s="41" t="s">
        <v>845</v>
      </c>
      <c r="BB11" s="251">
        <v>2120556667</v>
      </c>
      <c r="BC11" s="64" t="s">
        <v>855</v>
      </c>
      <c r="BD11" s="273">
        <v>209708800</v>
      </c>
      <c r="BE11" s="274" t="s">
        <v>1261</v>
      </c>
      <c r="BF11" s="380" t="s">
        <v>1262</v>
      </c>
    </row>
    <row r="12" spans="1:85" s="94" customFormat="1" ht="189" customHeight="1" x14ac:dyDescent="0.25">
      <c r="A12" s="89" t="s">
        <v>480</v>
      </c>
      <c r="B12" s="89" t="s">
        <v>485</v>
      </c>
      <c r="C12" s="89" t="s">
        <v>486</v>
      </c>
      <c r="D12" s="89" t="s">
        <v>487</v>
      </c>
      <c r="E12" s="89" t="s">
        <v>489</v>
      </c>
      <c r="F12" s="89">
        <v>1.82</v>
      </c>
      <c r="G12" s="89" t="s">
        <v>1223</v>
      </c>
      <c r="H12" s="89" t="s">
        <v>284</v>
      </c>
      <c r="I12" s="89"/>
      <c r="J12" s="89" t="s">
        <v>581</v>
      </c>
      <c r="K12" s="89" t="s">
        <v>582</v>
      </c>
      <c r="L12" s="89" t="s">
        <v>583</v>
      </c>
      <c r="M12" s="113">
        <v>42736</v>
      </c>
      <c r="N12" s="113">
        <v>44013</v>
      </c>
      <c r="O12" s="89" t="s">
        <v>630</v>
      </c>
      <c r="P12" s="89" t="s">
        <v>631</v>
      </c>
      <c r="Q12" s="127">
        <v>1</v>
      </c>
      <c r="R12" s="127">
        <v>1</v>
      </c>
      <c r="S12" s="127">
        <v>1</v>
      </c>
      <c r="T12" s="127">
        <v>1</v>
      </c>
      <c r="U12" s="127">
        <v>1</v>
      </c>
      <c r="V12" s="125">
        <v>1</v>
      </c>
      <c r="W12" s="112">
        <v>1</v>
      </c>
      <c r="X12" s="118">
        <v>1</v>
      </c>
      <c r="Y12" s="89">
        <v>1</v>
      </c>
      <c r="Z12" s="118">
        <v>1</v>
      </c>
      <c r="AA12" s="89">
        <v>1</v>
      </c>
      <c r="AB12" s="118">
        <v>1</v>
      </c>
      <c r="AC12" s="89" t="s">
        <v>742</v>
      </c>
      <c r="AD12" s="89" t="s">
        <v>743</v>
      </c>
      <c r="AE12" s="89" t="s">
        <v>744</v>
      </c>
      <c r="AF12" s="89">
        <v>1014</v>
      </c>
      <c r="AG12" s="89" t="s">
        <v>785</v>
      </c>
      <c r="AH12" s="89" t="s">
        <v>786</v>
      </c>
      <c r="AI12" s="105">
        <f>345000000+986000000+1619000000+1469000000</f>
        <v>4419000000</v>
      </c>
      <c r="AJ12" s="102">
        <v>3.5999999999999997E-2</v>
      </c>
      <c r="AK12" s="83">
        <f>42000000+34250000+82200000</f>
        <v>158450000</v>
      </c>
      <c r="AL12" s="272" t="s">
        <v>983</v>
      </c>
      <c r="AM12" s="123">
        <v>2.325E-2</v>
      </c>
      <c r="AN12" s="117">
        <v>44044</v>
      </c>
      <c r="AO12" s="117">
        <v>44195</v>
      </c>
      <c r="AP12" s="41" t="s">
        <v>1235</v>
      </c>
      <c r="AQ12" s="41" t="s">
        <v>1237</v>
      </c>
      <c r="AR12" s="338">
        <v>21</v>
      </c>
      <c r="AS12" s="312">
        <v>6</v>
      </c>
      <c r="AT12" s="332">
        <v>0.28999999999999998</v>
      </c>
      <c r="AU12" s="67" t="s">
        <v>846</v>
      </c>
      <c r="AV12" s="67" t="s">
        <v>849</v>
      </c>
      <c r="AW12" s="40" t="s">
        <v>847</v>
      </c>
      <c r="AX12" s="41" t="s">
        <v>848</v>
      </c>
      <c r="AY12" s="40">
        <v>7687</v>
      </c>
      <c r="AZ12" s="41" t="s">
        <v>844</v>
      </c>
      <c r="BA12" s="41" t="s">
        <v>845</v>
      </c>
      <c r="BB12" s="251">
        <v>2120556667</v>
      </c>
      <c r="BC12" s="64" t="s">
        <v>855</v>
      </c>
      <c r="BD12" s="273">
        <v>46520000</v>
      </c>
      <c r="BE12" s="274" t="s">
        <v>1263</v>
      </c>
      <c r="BF12" s="381" t="s">
        <v>1264</v>
      </c>
    </row>
    <row r="13" spans="1:85" s="94" customFormat="1" ht="175.15" customHeight="1" x14ac:dyDescent="0.25">
      <c r="A13" s="89" t="s">
        <v>490</v>
      </c>
      <c r="B13" s="89" t="s">
        <v>481</v>
      </c>
      <c r="C13" s="89" t="s">
        <v>491</v>
      </c>
      <c r="D13" s="89" t="s">
        <v>492</v>
      </c>
      <c r="E13" s="89" t="s">
        <v>493</v>
      </c>
      <c r="F13" s="89">
        <v>1.82</v>
      </c>
      <c r="G13" s="89" t="s">
        <v>1225</v>
      </c>
      <c r="H13" s="89" t="s">
        <v>221</v>
      </c>
      <c r="I13" s="89"/>
      <c r="J13" s="89" t="s">
        <v>1200</v>
      </c>
      <c r="K13" s="89">
        <v>3134881446</v>
      </c>
      <c r="L13" s="89" t="s">
        <v>1123</v>
      </c>
      <c r="M13" s="113">
        <v>42522</v>
      </c>
      <c r="N13" s="113">
        <v>43981</v>
      </c>
      <c r="O13" s="89" t="s">
        <v>632</v>
      </c>
      <c r="P13" s="89" t="s">
        <v>633</v>
      </c>
      <c r="Q13" s="89">
        <v>10000</v>
      </c>
      <c r="R13" s="89">
        <v>10000</v>
      </c>
      <c r="S13" s="89">
        <v>10000</v>
      </c>
      <c r="T13" s="89">
        <v>4000</v>
      </c>
      <c r="U13" s="89">
        <v>10000</v>
      </c>
      <c r="V13" s="125">
        <v>1</v>
      </c>
      <c r="W13" s="89">
        <v>11515</v>
      </c>
      <c r="X13" s="118">
        <v>1.1200000000000001</v>
      </c>
      <c r="Y13" s="128">
        <v>12022</v>
      </c>
      <c r="Z13" s="118">
        <v>1.1399999999999999</v>
      </c>
      <c r="AA13" s="89">
        <v>8444</v>
      </c>
      <c r="AB13" s="118">
        <v>1</v>
      </c>
      <c r="AC13" s="89" t="s">
        <v>739</v>
      </c>
      <c r="AD13" s="89" t="s">
        <v>740</v>
      </c>
      <c r="AE13" s="89" t="s">
        <v>741</v>
      </c>
      <c r="AF13" s="89">
        <v>1099</v>
      </c>
      <c r="AG13" s="89" t="s">
        <v>741</v>
      </c>
      <c r="AH13" s="89" t="s">
        <v>787</v>
      </c>
      <c r="AI13" s="106">
        <v>141728408274</v>
      </c>
      <c r="AJ13" s="89">
        <v>100</v>
      </c>
      <c r="AK13" s="129">
        <v>47476380324</v>
      </c>
      <c r="AL13" s="176" t="s">
        <v>858</v>
      </c>
      <c r="AM13" s="283">
        <v>2.325E-2</v>
      </c>
      <c r="AN13" s="284">
        <v>44013</v>
      </c>
      <c r="AO13" s="284">
        <v>44196</v>
      </c>
      <c r="AP13" s="284" t="s">
        <v>632</v>
      </c>
      <c r="AQ13" s="284" t="s">
        <v>633</v>
      </c>
      <c r="AR13" s="285">
        <v>9000</v>
      </c>
      <c r="AS13" s="292">
        <v>12200</v>
      </c>
      <c r="AT13" s="320">
        <v>1.3555999999999999</v>
      </c>
      <c r="AU13" s="286" t="s">
        <v>941</v>
      </c>
      <c r="AV13" s="286" t="s">
        <v>942</v>
      </c>
      <c r="AW13" s="288" t="s">
        <v>943</v>
      </c>
      <c r="AX13" s="176" t="s">
        <v>945</v>
      </c>
      <c r="AY13" s="288">
        <v>7770</v>
      </c>
      <c r="AZ13" s="287" t="s">
        <v>944</v>
      </c>
      <c r="BA13" s="287" t="s">
        <v>858</v>
      </c>
      <c r="BB13" s="273">
        <v>36810389278</v>
      </c>
      <c r="BC13" s="288">
        <v>100</v>
      </c>
      <c r="BD13" s="306">
        <v>20150745514</v>
      </c>
      <c r="BE13" s="295" t="s">
        <v>1170</v>
      </c>
      <c r="BF13" s="296"/>
    </row>
    <row r="14" spans="1:85" s="94" customFormat="1" ht="110.45" customHeight="1" x14ac:dyDescent="0.25">
      <c r="A14" s="89" t="s">
        <v>490</v>
      </c>
      <c r="B14" s="89" t="s">
        <v>481</v>
      </c>
      <c r="C14" s="89" t="s">
        <v>491</v>
      </c>
      <c r="D14" s="89" t="s">
        <v>492</v>
      </c>
      <c r="E14" s="89" t="s">
        <v>494</v>
      </c>
      <c r="F14" s="89">
        <v>1.82</v>
      </c>
      <c r="G14" s="89" t="s">
        <v>1225</v>
      </c>
      <c r="H14" s="89" t="s">
        <v>221</v>
      </c>
      <c r="I14" s="89"/>
      <c r="J14" s="182" t="s">
        <v>1175</v>
      </c>
      <c r="K14" s="182" t="s">
        <v>1176</v>
      </c>
      <c r="L14" s="182" t="s">
        <v>1177</v>
      </c>
      <c r="M14" s="113">
        <v>42826</v>
      </c>
      <c r="N14" s="113">
        <v>43981</v>
      </c>
      <c r="O14" s="89" t="s">
        <v>634</v>
      </c>
      <c r="P14" s="89" t="s">
        <v>635</v>
      </c>
      <c r="Q14" s="118">
        <v>1</v>
      </c>
      <c r="R14" s="118">
        <v>1</v>
      </c>
      <c r="S14" s="118">
        <v>1</v>
      </c>
      <c r="T14" s="118">
        <v>1</v>
      </c>
      <c r="U14" s="125">
        <v>1</v>
      </c>
      <c r="V14" s="125">
        <v>1</v>
      </c>
      <c r="W14" s="118">
        <v>1</v>
      </c>
      <c r="X14" s="118">
        <v>1</v>
      </c>
      <c r="Y14" s="118">
        <v>1</v>
      </c>
      <c r="Z14" s="118">
        <v>1</v>
      </c>
      <c r="AA14" s="118">
        <v>1</v>
      </c>
      <c r="AB14" s="118">
        <v>1</v>
      </c>
      <c r="AC14" s="89" t="s">
        <v>739</v>
      </c>
      <c r="AD14" s="89" t="s">
        <v>740</v>
      </c>
      <c r="AE14" s="89" t="s">
        <v>745</v>
      </c>
      <c r="AF14" s="89">
        <v>1101</v>
      </c>
      <c r="AG14" s="89" t="s">
        <v>745</v>
      </c>
      <c r="AH14" s="89" t="s">
        <v>788</v>
      </c>
      <c r="AI14" s="60">
        <v>4195116180</v>
      </c>
      <c r="AJ14" s="89" t="s">
        <v>447</v>
      </c>
      <c r="AK14" s="98" t="s">
        <v>467</v>
      </c>
      <c r="AL14" s="43" t="s">
        <v>1093</v>
      </c>
      <c r="AM14" s="123">
        <v>2.325E-2</v>
      </c>
      <c r="AN14" s="178">
        <v>44013</v>
      </c>
      <c r="AO14" s="178">
        <v>44196</v>
      </c>
      <c r="AP14" s="178" t="s">
        <v>1091</v>
      </c>
      <c r="AQ14" s="178" t="s">
        <v>1092</v>
      </c>
      <c r="AR14" s="339">
        <v>43</v>
      </c>
      <c r="AS14" s="333">
        <v>43</v>
      </c>
      <c r="AT14" s="347">
        <v>1</v>
      </c>
      <c r="AU14" s="67" t="s">
        <v>941</v>
      </c>
      <c r="AV14" s="67" t="s">
        <v>1027</v>
      </c>
      <c r="AW14" s="40" t="s">
        <v>943</v>
      </c>
      <c r="AX14" s="43" t="s">
        <v>1028</v>
      </c>
      <c r="AY14" s="40">
        <v>7756</v>
      </c>
      <c r="AZ14" s="41" t="s">
        <v>988</v>
      </c>
      <c r="BA14" s="41" t="s">
        <v>999</v>
      </c>
      <c r="BB14" s="180">
        <v>18430676.905803997</v>
      </c>
      <c r="BC14" s="64" t="s">
        <v>855</v>
      </c>
      <c r="BD14" s="183">
        <f>+BB14</f>
        <v>18430676.905803997</v>
      </c>
      <c r="BE14" s="346" t="s">
        <v>1236</v>
      </c>
      <c r="BF14" s="116"/>
    </row>
    <row r="15" spans="1:85" s="94" customFormat="1" ht="89.25" x14ac:dyDescent="0.25">
      <c r="A15" s="89" t="s">
        <v>480</v>
      </c>
      <c r="B15" s="89" t="s">
        <v>495</v>
      </c>
      <c r="C15" s="89" t="s">
        <v>486</v>
      </c>
      <c r="D15" s="89" t="s">
        <v>487</v>
      </c>
      <c r="E15" s="89" t="s">
        <v>496</v>
      </c>
      <c r="F15" s="89">
        <v>1.82</v>
      </c>
      <c r="G15" s="99" t="s">
        <v>1219</v>
      </c>
      <c r="H15" s="89" t="s">
        <v>223</v>
      </c>
      <c r="I15" s="89"/>
      <c r="J15" s="89" t="s">
        <v>577</v>
      </c>
      <c r="K15" s="89" t="s">
        <v>578</v>
      </c>
      <c r="L15" s="89" t="s">
        <v>579</v>
      </c>
      <c r="M15" s="113">
        <v>42856</v>
      </c>
      <c r="N15" s="113">
        <v>44196</v>
      </c>
      <c r="O15" s="89" t="s">
        <v>636</v>
      </c>
      <c r="P15" s="89" t="s">
        <v>637</v>
      </c>
      <c r="Q15" s="118">
        <v>1</v>
      </c>
      <c r="R15" s="118">
        <v>1</v>
      </c>
      <c r="S15" s="118">
        <v>1</v>
      </c>
      <c r="T15" s="118">
        <v>1</v>
      </c>
      <c r="U15" s="130">
        <v>2866</v>
      </c>
      <c r="V15" s="131">
        <v>1</v>
      </c>
      <c r="W15" s="118">
        <v>1</v>
      </c>
      <c r="X15" s="118">
        <v>1</v>
      </c>
      <c r="Y15" s="118">
        <v>1</v>
      </c>
      <c r="Z15" s="118">
        <v>1</v>
      </c>
      <c r="AA15" s="89">
        <v>499</v>
      </c>
      <c r="AB15" s="118">
        <v>1</v>
      </c>
      <c r="AC15" s="89" t="s">
        <v>736</v>
      </c>
      <c r="AD15" s="89" t="s">
        <v>737</v>
      </c>
      <c r="AE15" s="89" t="s">
        <v>738</v>
      </c>
      <c r="AF15" s="89">
        <v>981</v>
      </c>
      <c r="AG15" s="89" t="s">
        <v>780</v>
      </c>
      <c r="AH15" s="89" t="s">
        <v>789</v>
      </c>
      <c r="AI15" s="105">
        <v>1610000000</v>
      </c>
      <c r="AJ15" s="89" t="s">
        <v>447</v>
      </c>
      <c r="AK15" s="98" t="s">
        <v>467</v>
      </c>
      <c r="AL15" s="43" t="s">
        <v>496</v>
      </c>
      <c r="AM15" s="123">
        <v>2.325E-2</v>
      </c>
      <c r="AN15" s="66">
        <v>44013</v>
      </c>
      <c r="AO15" s="66">
        <v>44196</v>
      </c>
      <c r="AP15" s="184" t="s">
        <v>636</v>
      </c>
      <c r="AQ15" s="184" t="s">
        <v>1094</v>
      </c>
      <c r="AR15" s="185">
        <v>1</v>
      </c>
      <c r="AS15" s="186" t="s">
        <v>1128</v>
      </c>
      <c r="AT15" s="187">
        <v>1</v>
      </c>
      <c r="AU15" s="63" t="s">
        <v>877</v>
      </c>
      <c r="AV15" s="188" t="s">
        <v>1035</v>
      </c>
      <c r="AW15" s="63" t="s">
        <v>878</v>
      </c>
      <c r="AX15" s="63" t="s">
        <v>879</v>
      </c>
      <c r="AY15" s="64">
        <v>7657</v>
      </c>
      <c r="AZ15" s="63" t="s">
        <v>880</v>
      </c>
      <c r="BA15" s="189" t="s">
        <v>881</v>
      </c>
      <c r="BB15" s="63" t="s">
        <v>882</v>
      </c>
      <c r="BC15" s="64" t="s">
        <v>855</v>
      </c>
      <c r="BD15" s="190" t="s">
        <v>1129</v>
      </c>
      <c r="BE15" s="191" t="s">
        <v>1130</v>
      </c>
      <c r="BF15" s="192" t="s">
        <v>1131</v>
      </c>
    </row>
    <row r="16" spans="1:85" s="94" customFormat="1" ht="85.9" customHeight="1" x14ac:dyDescent="0.25">
      <c r="A16" s="89" t="s">
        <v>490</v>
      </c>
      <c r="B16" s="89" t="s">
        <v>485</v>
      </c>
      <c r="C16" s="89" t="s">
        <v>486</v>
      </c>
      <c r="D16" s="89" t="s">
        <v>487</v>
      </c>
      <c r="E16" s="89" t="s">
        <v>497</v>
      </c>
      <c r="F16" s="89">
        <v>1.82</v>
      </c>
      <c r="G16" s="89" t="s">
        <v>1227</v>
      </c>
      <c r="H16" s="89" t="s">
        <v>226</v>
      </c>
      <c r="I16" s="132"/>
      <c r="J16" s="132" t="s">
        <v>1048</v>
      </c>
      <c r="K16" s="132" t="s">
        <v>1049</v>
      </c>
      <c r="L16" s="132" t="s">
        <v>1050</v>
      </c>
      <c r="M16" s="114">
        <v>42794</v>
      </c>
      <c r="N16" s="114">
        <v>44196</v>
      </c>
      <c r="O16" s="132" t="s">
        <v>638</v>
      </c>
      <c r="P16" s="132" t="s">
        <v>639</v>
      </c>
      <c r="Q16" s="118">
        <v>1</v>
      </c>
      <c r="R16" s="118">
        <v>1</v>
      </c>
      <c r="S16" s="118">
        <v>1</v>
      </c>
      <c r="T16" s="118">
        <v>1</v>
      </c>
      <c r="U16" s="118">
        <v>1</v>
      </c>
      <c r="V16" s="118">
        <v>1</v>
      </c>
      <c r="W16" s="118">
        <v>1</v>
      </c>
      <c r="X16" s="118">
        <v>1</v>
      </c>
      <c r="Y16" s="118">
        <v>1</v>
      </c>
      <c r="Z16" s="118">
        <v>1</v>
      </c>
      <c r="AA16" s="118">
        <v>1</v>
      </c>
      <c r="AB16" s="118">
        <v>1</v>
      </c>
      <c r="AC16" s="89" t="s">
        <v>739</v>
      </c>
      <c r="AD16" s="89" t="s">
        <v>746</v>
      </c>
      <c r="AE16" s="89" t="s">
        <v>747</v>
      </c>
      <c r="AF16" s="89">
        <v>1067</v>
      </c>
      <c r="AG16" s="89" t="s">
        <v>790</v>
      </c>
      <c r="AH16" s="89" t="s">
        <v>451</v>
      </c>
      <c r="AI16" s="53">
        <v>2703000000</v>
      </c>
      <c r="AJ16" s="89" t="s">
        <v>447</v>
      </c>
      <c r="AK16" s="119" t="s">
        <v>447</v>
      </c>
      <c r="AL16" s="116" t="s">
        <v>855</v>
      </c>
      <c r="AM16" s="116"/>
      <c r="AN16" s="116" t="s">
        <v>855</v>
      </c>
      <c r="AO16" s="116" t="s">
        <v>855</v>
      </c>
      <c r="AP16" s="116" t="s">
        <v>855</v>
      </c>
      <c r="AQ16" s="116" t="s">
        <v>855</v>
      </c>
      <c r="AR16" s="116" t="s">
        <v>855</v>
      </c>
      <c r="AS16" s="116" t="s">
        <v>855</v>
      </c>
      <c r="AT16" s="322" t="s">
        <v>855</v>
      </c>
      <c r="AU16" s="116" t="s">
        <v>855</v>
      </c>
      <c r="AV16" s="116" t="s">
        <v>855</v>
      </c>
      <c r="AW16" s="116" t="s">
        <v>855</v>
      </c>
      <c r="AX16" s="116" t="s">
        <v>855</v>
      </c>
      <c r="AY16" s="116" t="s">
        <v>855</v>
      </c>
      <c r="AZ16" s="116" t="s">
        <v>855</v>
      </c>
      <c r="BA16" s="116" t="s">
        <v>855</v>
      </c>
      <c r="BB16" s="116" t="s">
        <v>855</v>
      </c>
      <c r="BC16" s="116" t="s">
        <v>855</v>
      </c>
      <c r="BD16" s="116" t="s">
        <v>855</v>
      </c>
      <c r="BE16" s="116"/>
      <c r="BF16" s="116"/>
    </row>
    <row r="17" spans="1:59" s="94" customFormat="1" ht="94.9" customHeight="1" x14ac:dyDescent="0.25">
      <c r="A17" s="89" t="s">
        <v>490</v>
      </c>
      <c r="B17" s="89" t="s">
        <v>485</v>
      </c>
      <c r="C17" s="89" t="s">
        <v>486</v>
      </c>
      <c r="D17" s="89" t="s">
        <v>487</v>
      </c>
      <c r="E17" s="89" t="s">
        <v>498</v>
      </c>
      <c r="F17" s="89">
        <v>1.82</v>
      </c>
      <c r="G17" s="89" t="s">
        <v>1227</v>
      </c>
      <c r="H17" s="89" t="s">
        <v>226</v>
      </c>
      <c r="I17" s="89"/>
      <c r="J17" s="89" t="s">
        <v>585</v>
      </c>
      <c r="K17" s="89" t="s">
        <v>586</v>
      </c>
      <c r="L17" s="89" t="s">
        <v>587</v>
      </c>
      <c r="M17" s="113">
        <v>42917</v>
      </c>
      <c r="N17" s="113">
        <v>43100</v>
      </c>
      <c r="O17" s="89" t="s">
        <v>640</v>
      </c>
      <c r="P17" s="89" t="s">
        <v>641</v>
      </c>
      <c r="Q17" s="118">
        <v>1</v>
      </c>
      <c r="R17" s="118" t="s">
        <v>642</v>
      </c>
      <c r="S17" s="118" t="s">
        <v>642</v>
      </c>
      <c r="T17" s="118" t="s">
        <v>643</v>
      </c>
      <c r="U17" s="118">
        <v>0</v>
      </c>
      <c r="V17" s="118">
        <v>0</v>
      </c>
      <c r="W17" s="118" t="s">
        <v>643</v>
      </c>
      <c r="X17" s="118" t="s">
        <v>643</v>
      </c>
      <c r="Y17" s="118" t="s">
        <v>643</v>
      </c>
      <c r="Z17" s="118" t="s">
        <v>644</v>
      </c>
      <c r="AA17" s="118" t="s">
        <v>643</v>
      </c>
      <c r="AB17" s="118" t="s">
        <v>644</v>
      </c>
      <c r="AC17" s="89" t="s">
        <v>748</v>
      </c>
      <c r="AD17" s="89" t="s">
        <v>746</v>
      </c>
      <c r="AE17" s="89" t="s">
        <v>747</v>
      </c>
      <c r="AF17" s="89">
        <v>1067</v>
      </c>
      <c r="AG17" s="89" t="s">
        <v>791</v>
      </c>
      <c r="AH17" s="89" t="s">
        <v>792</v>
      </c>
      <c r="AI17" s="105">
        <f>1113000000-125000000</f>
        <v>988000000</v>
      </c>
      <c r="AJ17" s="89"/>
      <c r="AK17" s="98"/>
      <c r="AL17" s="116" t="s">
        <v>855</v>
      </c>
      <c r="AM17" s="116"/>
      <c r="AN17" s="116" t="s">
        <v>855</v>
      </c>
      <c r="AO17" s="116" t="s">
        <v>855</v>
      </c>
      <c r="AP17" s="116" t="s">
        <v>855</v>
      </c>
      <c r="AQ17" s="116" t="s">
        <v>855</v>
      </c>
      <c r="AR17" s="116" t="s">
        <v>855</v>
      </c>
      <c r="AS17" s="116" t="s">
        <v>855</v>
      </c>
      <c r="AT17" s="322" t="s">
        <v>855</v>
      </c>
      <c r="AU17" s="116" t="s">
        <v>855</v>
      </c>
      <c r="AV17" s="116" t="s">
        <v>855</v>
      </c>
      <c r="AW17" s="116" t="s">
        <v>855</v>
      </c>
      <c r="AX17" s="116" t="s">
        <v>855</v>
      </c>
      <c r="AY17" s="116" t="s">
        <v>855</v>
      </c>
      <c r="AZ17" s="116" t="s">
        <v>855</v>
      </c>
      <c r="BA17" s="116" t="s">
        <v>855</v>
      </c>
      <c r="BB17" s="116" t="s">
        <v>855</v>
      </c>
      <c r="BC17" s="116" t="s">
        <v>855</v>
      </c>
      <c r="BD17" s="116" t="s">
        <v>855</v>
      </c>
      <c r="BE17" s="116"/>
      <c r="BF17" s="116"/>
    </row>
    <row r="18" spans="1:59" s="94" customFormat="1" ht="70.150000000000006" customHeight="1" x14ac:dyDescent="0.25">
      <c r="A18" s="89" t="s">
        <v>490</v>
      </c>
      <c r="B18" s="89" t="s">
        <v>485</v>
      </c>
      <c r="C18" s="89" t="s">
        <v>486</v>
      </c>
      <c r="D18" s="89" t="s">
        <v>487</v>
      </c>
      <c r="E18" s="89" t="s">
        <v>499</v>
      </c>
      <c r="F18" s="89">
        <v>1.82</v>
      </c>
      <c r="G18" s="89" t="s">
        <v>1227</v>
      </c>
      <c r="H18" s="89" t="s">
        <v>226</v>
      </c>
      <c r="I18" s="132"/>
      <c r="J18" s="132" t="s">
        <v>1048</v>
      </c>
      <c r="K18" s="132" t="s">
        <v>1049</v>
      </c>
      <c r="L18" s="132" t="s">
        <v>1050</v>
      </c>
      <c r="M18" s="114">
        <v>42794</v>
      </c>
      <c r="N18" s="114">
        <v>44196</v>
      </c>
      <c r="O18" s="132" t="s">
        <v>645</v>
      </c>
      <c r="P18" s="132" t="s">
        <v>646</v>
      </c>
      <c r="Q18" s="89">
        <v>1</v>
      </c>
      <c r="R18" s="89">
        <v>1</v>
      </c>
      <c r="S18" s="89">
        <v>1</v>
      </c>
      <c r="T18" s="89">
        <v>1</v>
      </c>
      <c r="U18" s="89">
        <v>1</v>
      </c>
      <c r="V18" s="118">
        <v>1</v>
      </c>
      <c r="W18" s="89">
        <v>1</v>
      </c>
      <c r="X18" s="118">
        <v>1</v>
      </c>
      <c r="Y18" s="133">
        <v>1</v>
      </c>
      <c r="Z18" s="118">
        <v>1</v>
      </c>
      <c r="AA18" s="133">
        <v>1</v>
      </c>
      <c r="AB18" s="118">
        <v>1</v>
      </c>
      <c r="AC18" s="89" t="s">
        <v>748</v>
      </c>
      <c r="AD18" s="89" t="s">
        <v>746</v>
      </c>
      <c r="AE18" s="89" t="s">
        <v>747</v>
      </c>
      <c r="AF18" s="89">
        <v>1067</v>
      </c>
      <c r="AG18" s="89" t="s">
        <v>790</v>
      </c>
      <c r="AH18" s="89" t="s">
        <v>793</v>
      </c>
      <c r="AI18" s="53">
        <v>592000000</v>
      </c>
      <c r="AJ18" s="89" t="s">
        <v>447</v>
      </c>
      <c r="AK18" s="119" t="s">
        <v>447</v>
      </c>
      <c r="AL18" s="116" t="s">
        <v>855</v>
      </c>
      <c r="AM18" s="116"/>
      <c r="AN18" s="116" t="s">
        <v>855</v>
      </c>
      <c r="AO18" s="116" t="s">
        <v>855</v>
      </c>
      <c r="AP18" s="116" t="s">
        <v>855</v>
      </c>
      <c r="AQ18" s="116" t="s">
        <v>855</v>
      </c>
      <c r="AR18" s="116" t="s">
        <v>855</v>
      </c>
      <c r="AS18" s="116" t="s">
        <v>855</v>
      </c>
      <c r="AT18" s="322" t="s">
        <v>855</v>
      </c>
      <c r="AU18" s="116" t="s">
        <v>855</v>
      </c>
      <c r="AV18" s="116" t="s">
        <v>855</v>
      </c>
      <c r="AW18" s="116" t="s">
        <v>855</v>
      </c>
      <c r="AX18" s="116" t="s">
        <v>855</v>
      </c>
      <c r="AY18" s="116" t="s">
        <v>855</v>
      </c>
      <c r="AZ18" s="116" t="s">
        <v>855</v>
      </c>
      <c r="BA18" s="116" t="s">
        <v>855</v>
      </c>
      <c r="BB18" s="116" t="s">
        <v>855</v>
      </c>
      <c r="BC18" s="116" t="s">
        <v>855</v>
      </c>
      <c r="BD18" s="116" t="s">
        <v>855</v>
      </c>
      <c r="BE18" s="116"/>
      <c r="BF18" s="116"/>
    </row>
    <row r="19" spans="1:59" s="94" customFormat="1" ht="142.15" customHeight="1" x14ac:dyDescent="0.25">
      <c r="A19" s="89" t="s">
        <v>500</v>
      </c>
      <c r="B19" s="89" t="s">
        <v>501</v>
      </c>
      <c r="C19" s="89" t="s">
        <v>502</v>
      </c>
      <c r="D19" s="89" t="s">
        <v>503</v>
      </c>
      <c r="E19" s="89" t="s">
        <v>504</v>
      </c>
      <c r="F19" s="89">
        <v>1.82</v>
      </c>
      <c r="G19" s="89" t="s">
        <v>1225</v>
      </c>
      <c r="H19" s="89" t="s">
        <v>221</v>
      </c>
      <c r="I19" s="89"/>
      <c r="J19" s="89" t="s">
        <v>1200</v>
      </c>
      <c r="K19" s="89">
        <v>3134881446</v>
      </c>
      <c r="L19" s="89" t="s">
        <v>1123</v>
      </c>
      <c r="M19" s="113">
        <v>42522</v>
      </c>
      <c r="N19" s="113">
        <v>43981</v>
      </c>
      <c r="O19" s="89" t="s">
        <v>647</v>
      </c>
      <c r="P19" s="89" t="s">
        <v>648</v>
      </c>
      <c r="Q19" s="89">
        <v>87651</v>
      </c>
      <c r="R19" s="89">
        <v>89811</v>
      </c>
      <c r="S19" s="89">
        <v>90318</v>
      </c>
      <c r="T19" s="89">
        <v>90318</v>
      </c>
      <c r="U19" s="89">
        <v>87651</v>
      </c>
      <c r="V19" s="118">
        <v>1</v>
      </c>
      <c r="W19" s="89">
        <v>97099</v>
      </c>
      <c r="X19" s="118">
        <v>1.3</v>
      </c>
      <c r="Y19" s="133">
        <v>105429</v>
      </c>
      <c r="Z19" s="118">
        <v>1.05</v>
      </c>
      <c r="AA19" s="89">
        <v>107714</v>
      </c>
      <c r="AB19" s="118">
        <v>1.08</v>
      </c>
      <c r="AC19" s="89" t="s">
        <v>739</v>
      </c>
      <c r="AD19" s="89" t="s">
        <v>740</v>
      </c>
      <c r="AE19" s="89" t="s">
        <v>741</v>
      </c>
      <c r="AF19" s="89">
        <v>1099</v>
      </c>
      <c r="AG19" s="89" t="s">
        <v>741</v>
      </c>
      <c r="AH19" s="89" t="s">
        <v>794</v>
      </c>
      <c r="AI19" s="106">
        <v>341923723178</v>
      </c>
      <c r="AJ19" s="118">
        <v>1</v>
      </c>
      <c r="AK19" s="84">
        <v>273734969259</v>
      </c>
      <c r="AL19" s="176" t="s">
        <v>934</v>
      </c>
      <c r="AM19" s="283">
        <v>2.325E-2</v>
      </c>
      <c r="AN19" s="284">
        <v>44013</v>
      </c>
      <c r="AO19" s="284">
        <v>44196</v>
      </c>
      <c r="AP19" s="284" t="s">
        <v>935</v>
      </c>
      <c r="AQ19" s="284" t="s">
        <v>936</v>
      </c>
      <c r="AR19" s="285">
        <v>87805</v>
      </c>
      <c r="AS19" s="292">
        <v>87828</v>
      </c>
      <c r="AT19" s="320">
        <v>1.0003</v>
      </c>
      <c r="AU19" s="286" t="s">
        <v>941</v>
      </c>
      <c r="AV19" s="286" t="s">
        <v>942</v>
      </c>
      <c r="AW19" s="287" t="s">
        <v>943</v>
      </c>
      <c r="AX19" s="176" t="s">
        <v>946</v>
      </c>
      <c r="AY19" s="288">
        <v>7770</v>
      </c>
      <c r="AZ19" s="287" t="s">
        <v>944</v>
      </c>
      <c r="BA19" s="176" t="s">
        <v>934</v>
      </c>
      <c r="BB19" s="273">
        <v>39826254419</v>
      </c>
      <c r="BC19" s="288">
        <v>100</v>
      </c>
      <c r="BD19" s="308">
        <v>38908662221</v>
      </c>
      <c r="BE19" s="295" t="s">
        <v>1173</v>
      </c>
      <c r="BF19" s="289" t="s">
        <v>1214</v>
      </c>
    </row>
    <row r="20" spans="1:59" s="94" customFormat="1" ht="115.15" customHeight="1" x14ac:dyDescent="0.25">
      <c r="A20" s="89" t="s">
        <v>500</v>
      </c>
      <c r="B20" s="89" t="s">
        <v>501</v>
      </c>
      <c r="C20" s="89" t="s">
        <v>502</v>
      </c>
      <c r="D20" s="89" t="s">
        <v>503</v>
      </c>
      <c r="E20" s="89" t="s">
        <v>505</v>
      </c>
      <c r="F20" s="89">
        <v>1.82</v>
      </c>
      <c r="G20" s="89" t="s">
        <v>1225</v>
      </c>
      <c r="H20" s="89" t="s">
        <v>221</v>
      </c>
      <c r="I20" s="89"/>
      <c r="J20" s="89" t="s">
        <v>588</v>
      </c>
      <c r="K20" s="89" t="s">
        <v>589</v>
      </c>
      <c r="L20" s="89" t="s">
        <v>590</v>
      </c>
      <c r="M20" s="113">
        <v>42767</v>
      </c>
      <c r="N20" s="113">
        <v>43830</v>
      </c>
      <c r="O20" s="89" t="s">
        <v>649</v>
      </c>
      <c r="P20" s="89" t="s">
        <v>650</v>
      </c>
      <c r="Q20" s="118">
        <v>1</v>
      </c>
      <c r="R20" s="118">
        <v>1</v>
      </c>
      <c r="S20" s="118">
        <v>1</v>
      </c>
      <c r="T20" s="118">
        <v>1</v>
      </c>
      <c r="U20" s="118">
        <v>1</v>
      </c>
      <c r="V20" s="118">
        <v>1</v>
      </c>
      <c r="W20" s="118">
        <v>1</v>
      </c>
      <c r="X20" s="118">
        <v>1</v>
      </c>
      <c r="Y20" s="118">
        <v>1</v>
      </c>
      <c r="Z20" s="118">
        <v>1</v>
      </c>
      <c r="AA20" s="118">
        <v>1</v>
      </c>
      <c r="AB20" s="118">
        <v>1</v>
      </c>
      <c r="AC20" s="89" t="s">
        <v>749</v>
      </c>
      <c r="AD20" s="89" t="s">
        <v>750</v>
      </c>
      <c r="AE20" s="89" t="s">
        <v>751</v>
      </c>
      <c r="AF20" s="89">
        <v>1092</v>
      </c>
      <c r="AG20" s="89" t="s">
        <v>795</v>
      </c>
      <c r="AH20" s="89" t="s">
        <v>796</v>
      </c>
      <c r="AI20" s="106">
        <v>3532133375</v>
      </c>
      <c r="AJ20" s="89" t="s">
        <v>447</v>
      </c>
      <c r="AK20" s="129" t="s">
        <v>447</v>
      </c>
      <c r="AL20" s="43" t="s">
        <v>1095</v>
      </c>
      <c r="AM20" s="123">
        <v>2.325E-2</v>
      </c>
      <c r="AN20" s="178">
        <v>44013</v>
      </c>
      <c r="AO20" s="178">
        <v>44196</v>
      </c>
      <c r="AP20" s="178" t="s">
        <v>1020</v>
      </c>
      <c r="AQ20" s="178" t="s">
        <v>1096</v>
      </c>
      <c r="AR20" s="339">
        <v>20</v>
      </c>
      <c r="AS20" s="339">
        <v>20</v>
      </c>
      <c r="AT20" s="340">
        <v>1</v>
      </c>
      <c r="AU20" s="67" t="s">
        <v>1022</v>
      </c>
      <c r="AV20" s="67" t="s">
        <v>1029</v>
      </c>
      <c r="AW20" s="41" t="s">
        <v>1021</v>
      </c>
      <c r="AX20" s="43" t="s">
        <v>1026</v>
      </c>
      <c r="AY20" s="40">
        <v>7735</v>
      </c>
      <c r="AZ20" s="41" t="s">
        <v>1023</v>
      </c>
      <c r="BA20" s="43" t="s">
        <v>1024</v>
      </c>
      <c r="BB20" s="43" t="s">
        <v>855</v>
      </c>
      <c r="BC20" s="43" t="s">
        <v>855</v>
      </c>
      <c r="BD20" s="43" t="s">
        <v>855</v>
      </c>
      <c r="BE20" s="298" t="s">
        <v>1169</v>
      </c>
      <c r="BF20" s="194" t="s">
        <v>1025</v>
      </c>
    </row>
    <row r="21" spans="1:59" s="94" customFormat="1" ht="135.6" customHeight="1" x14ac:dyDescent="0.25">
      <c r="A21" s="89" t="s">
        <v>490</v>
      </c>
      <c r="B21" s="89" t="s">
        <v>481</v>
      </c>
      <c r="C21" s="89" t="s">
        <v>491</v>
      </c>
      <c r="D21" s="89" t="s">
        <v>492</v>
      </c>
      <c r="E21" s="89" t="s">
        <v>506</v>
      </c>
      <c r="F21" s="89">
        <v>1.82</v>
      </c>
      <c r="G21" s="89" t="s">
        <v>1225</v>
      </c>
      <c r="H21" s="89" t="s">
        <v>221</v>
      </c>
      <c r="I21" s="89"/>
      <c r="J21" s="89" t="s">
        <v>1168</v>
      </c>
      <c r="K21" s="89" t="s">
        <v>589</v>
      </c>
      <c r="L21" s="89" t="s">
        <v>1167</v>
      </c>
      <c r="M21" s="113">
        <v>42767</v>
      </c>
      <c r="N21" s="113">
        <v>43799</v>
      </c>
      <c r="O21" s="89" t="s">
        <v>651</v>
      </c>
      <c r="P21" s="89" t="s">
        <v>652</v>
      </c>
      <c r="Q21" s="118">
        <v>1</v>
      </c>
      <c r="R21" s="118">
        <v>1</v>
      </c>
      <c r="S21" s="118">
        <v>1</v>
      </c>
      <c r="T21" s="118">
        <v>1</v>
      </c>
      <c r="U21" s="118">
        <v>1</v>
      </c>
      <c r="V21" s="118">
        <v>1</v>
      </c>
      <c r="W21" s="118">
        <v>1</v>
      </c>
      <c r="X21" s="118">
        <v>1</v>
      </c>
      <c r="Y21" s="118">
        <v>1</v>
      </c>
      <c r="Z21" s="118">
        <v>1</v>
      </c>
      <c r="AA21" s="118">
        <v>1</v>
      </c>
      <c r="AB21" s="118">
        <v>1</v>
      </c>
      <c r="AC21" s="89" t="s">
        <v>749</v>
      </c>
      <c r="AD21" s="89" t="s">
        <v>750</v>
      </c>
      <c r="AE21" s="89" t="s">
        <v>751</v>
      </c>
      <c r="AF21" s="89">
        <v>1092</v>
      </c>
      <c r="AG21" s="89" t="s">
        <v>795</v>
      </c>
      <c r="AH21" s="89" t="s">
        <v>797</v>
      </c>
      <c r="AI21" s="106">
        <v>8250389645</v>
      </c>
      <c r="AJ21" s="89" t="s">
        <v>447</v>
      </c>
      <c r="AK21" s="98" t="s">
        <v>447</v>
      </c>
      <c r="AL21" s="176" t="s">
        <v>1207</v>
      </c>
      <c r="AM21" s="283">
        <v>2.325E-2</v>
      </c>
      <c r="AN21" s="284">
        <v>44013</v>
      </c>
      <c r="AO21" s="284">
        <v>44196</v>
      </c>
      <c r="AP21" s="284" t="s">
        <v>1208</v>
      </c>
      <c r="AQ21" s="284" t="s">
        <v>1209</v>
      </c>
      <c r="AR21" s="285">
        <v>700</v>
      </c>
      <c r="AS21" s="334">
        <v>1312</v>
      </c>
      <c r="AT21" s="341">
        <v>1.87</v>
      </c>
      <c r="AU21" s="286" t="s">
        <v>1022</v>
      </c>
      <c r="AV21" s="286" t="s">
        <v>1030</v>
      </c>
      <c r="AW21" s="287" t="s">
        <v>1031</v>
      </c>
      <c r="AX21" s="176" t="s">
        <v>1032</v>
      </c>
      <c r="AY21" s="288">
        <v>7735</v>
      </c>
      <c r="AZ21" s="287" t="s">
        <v>1033</v>
      </c>
      <c r="BA21" s="176" t="s">
        <v>1034</v>
      </c>
      <c r="BB21" s="176" t="s">
        <v>642</v>
      </c>
      <c r="BC21" s="176" t="s">
        <v>642</v>
      </c>
      <c r="BD21" s="176" t="s">
        <v>855</v>
      </c>
      <c r="BE21" s="298" t="s">
        <v>1210</v>
      </c>
      <c r="BF21" s="345" t="s">
        <v>1212</v>
      </c>
      <c r="BG21" s="309"/>
    </row>
    <row r="22" spans="1:59" s="94" customFormat="1" ht="105.75" customHeight="1" x14ac:dyDescent="0.25">
      <c r="A22" s="89" t="s">
        <v>500</v>
      </c>
      <c r="B22" s="89" t="s">
        <v>501</v>
      </c>
      <c r="C22" s="89" t="s">
        <v>502</v>
      </c>
      <c r="D22" s="89" t="s">
        <v>503</v>
      </c>
      <c r="E22" s="89" t="s">
        <v>507</v>
      </c>
      <c r="F22" s="89">
        <v>1.82</v>
      </c>
      <c r="G22" s="89" t="s">
        <v>1221</v>
      </c>
      <c r="H22" s="89" t="s">
        <v>257</v>
      </c>
      <c r="I22" s="89"/>
      <c r="J22" s="89" t="s">
        <v>591</v>
      </c>
      <c r="K22" s="89">
        <v>2976030</v>
      </c>
      <c r="L22" s="89" t="s">
        <v>592</v>
      </c>
      <c r="M22" s="113">
        <v>42736</v>
      </c>
      <c r="N22" s="113">
        <v>43982</v>
      </c>
      <c r="O22" s="89" t="s">
        <v>653</v>
      </c>
      <c r="P22" s="89" t="s">
        <v>654</v>
      </c>
      <c r="Q22" s="89">
        <v>0.28199999999999997</v>
      </c>
      <c r="R22" s="89">
        <v>0.28199999999999997</v>
      </c>
      <c r="S22" s="89">
        <v>0.28199999999999997</v>
      </c>
      <c r="T22" s="89">
        <v>0.154</v>
      </c>
      <c r="U22" s="89">
        <v>0.28199999999999997</v>
      </c>
      <c r="V22" s="118">
        <v>1</v>
      </c>
      <c r="W22" s="134">
        <v>0.28000000000000003</v>
      </c>
      <c r="X22" s="102">
        <v>1</v>
      </c>
      <c r="Y22" s="135">
        <v>0.3</v>
      </c>
      <c r="Z22" s="118">
        <v>1.06</v>
      </c>
      <c r="AA22" s="89" t="s">
        <v>1051</v>
      </c>
      <c r="AB22" s="89"/>
      <c r="AC22" s="89" t="s">
        <v>752</v>
      </c>
      <c r="AD22" s="89" t="s">
        <v>753</v>
      </c>
      <c r="AE22" s="89" t="s">
        <v>754</v>
      </c>
      <c r="AF22" s="89">
        <v>1134</v>
      </c>
      <c r="AG22" s="89" t="s">
        <v>798</v>
      </c>
      <c r="AH22" s="89" t="s">
        <v>799</v>
      </c>
      <c r="AI22" s="106">
        <v>1814</v>
      </c>
      <c r="AJ22" s="49">
        <v>0.75</v>
      </c>
      <c r="AK22" s="98" t="s">
        <v>841</v>
      </c>
      <c r="AL22" s="116" t="s">
        <v>642</v>
      </c>
      <c r="AM22" s="116"/>
      <c r="AN22" s="116" t="s">
        <v>642</v>
      </c>
      <c r="AO22" s="116" t="s">
        <v>642</v>
      </c>
      <c r="AP22" s="116" t="s">
        <v>642</v>
      </c>
      <c r="AQ22" s="116" t="s">
        <v>642</v>
      </c>
      <c r="AR22" s="116" t="s">
        <v>642</v>
      </c>
      <c r="AS22" s="116" t="s">
        <v>642</v>
      </c>
      <c r="AT22" s="322" t="s">
        <v>642</v>
      </c>
      <c r="AU22" s="116" t="s">
        <v>642</v>
      </c>
      <c r="AV22" s="116" t="s">
        <v>642</v>
      </c>
      <c r="AW22" s="116" t="s">
        <v>642</v>
      </c>
      <c r="AX22" s="116" t="s">
        <v>642</v>
      </c>
      <c r="AY22" s="116" t="s">
        <v>642</v>
      </c>
      <c r="AZ22" s="116" t="s">
        <v>642</v>
      </c>
      <c r="BA22" s="116" t="s">
        <v>642</v>
      </c>
      <c r="BB22" s="116" t="s">
        <v>642</v>
      </c>
      <c r="BC22" s="116" t="s">
        <v>642</v>
      </c>
      <c r="BD22" s="116"/>
      <c r="BE22" s="116"/>
      <c r="BF22" s="116"/>
    </row>
    <row r="23" spans="1:59" s="94" customFormat="1" ht="128.44999999999999" customHeight="1" x14ac:dyDescent="0.25">
      <c r="A23" s="89" t="s">
        <v>500</v>
      </c>
      <c r="B23" s="89" t="s">
        <v>501</v>
      </c>
      <c r="C23" s="89" t="s">
        <v>502</v>
      </c>
      <c r="D23" s="89" t="s">
        <v>503</v>
      </c>
      <c r="E23" s="89" t="s">
        <v>1000</v>
      </c>
      <c r="F23" s="89"/>
      <c r="G23" s="89" t="s">
        <v>1221</v>
      </c>
      <c r="H23" s="89" t="s">
        <v>257</v>
      </c>
      <c r="I23" s="89" t="s">
        <v>642</v>
      </c>
      <c r="J23" s="89" t="s">
        <v>642</v>
      </c>
      <c r="K23" s="89" t="s">
        <v>642</v>
      </c>
      <c r="L23" s="89" t="s">
        <v>642</v>
      </c>
      <c r="M23" s="89" t="s">
        <v>642</v>
      </c>
      <c r="N23" s="89" t="s">
        <v>642</v>
      </c>
      <c r="O23" s="89" t="s">
        <v>642</v>
      </c>
      <c r="P23" s="89" t="s">
        <v>642</v>
      </c>
      <c r="Q23" s="89" t="s">
        <v>642</v>
      </c>
      <c r="R23" s="89" t="s">
        <v>642</v>
      </c>
      <c r="S23" s="89" t="s">
        <v>642</v>
      </c>
      <c r="T23" s="89" t="s">
        <v>642</v>
      </c>
      <c r="U23" s="89" t="s">
        <v>642</v>
      </c>
      <c r="V23" s="89" t="s">
        <v>642</v>
      </c>
      <c r="W23" s="89" t="s">
        <v>642</v>
      </c>
      <c r="X23" s="89" t="s">
        <v>642</v>
      </c>
      <c r="Y23" s="89" t="s">
        <v>642</v>
      </c>
      <c r="Z23" s="89" t="s">
        <v>642</v>
      </c>
      <c r="AA23" s="89" t="s">
        <v>642</v>
      </c>
      <c r="AB23" s="89" t="s">
        <v>642</v>
      </c>
      <c r="AC23" s="89" t="s">
        <v>642</v>
      </c>
      <c r="AD23" s="89" t="s">
        <v>642</v>
      </c>
      <c r="AE23" s="89" t="s">
        <v>642</v>
      </c>
      <c r="AF23" s="89" t="s">
        <v>642</v>
      </c>
      <c r="AG23" s="89" t="s">
        <v>642</v>
      </c>
      <c r="AH23" s="89" t="s">
        <v>642</v>
      </c>
      <c r="AI23" s="89" t="s">
        <v>642</v>
      </c>
      <c r="AJ23" s="89" t="s">
        <v>642</v>
      </c>
      <c r="AK23" s="89" t="s">
        <v>642</v>
      </c>
      <c r="AL23" s="136" t="s">
        <v>863</v>
      </c>
      <c r="AM23" s="123">
        <v>2.325E-2</v>
      </c>
      <c r="AN23" s="66">
        <v>44013</v>
      </c>
      <c r="AO23" s="66">
        <v>44196</v>
      </c>
      <c r="AP23" s="65" t="s">
        <v>1097</v>
      </c>
      <c r="AQ23" s="61" t="s">
        <v>1098</v>
      </c>
      <c r="AR23" s="174">
        <v>45</v>
      </c>
      <c r="AS23" s="195">
        <v>20</v>
      </c>
      <c r="AT23" s="320">
        <f>+AS23/AR23</f>
        <v>0.44444444444444442</v>
      </c>
      <c r="AU23" s="190" t="s">
        <v>864</v>
      </c>
      <c r="AV23" s="190" t="s">
        <v>865</v>
      </c>
      <c r="AW23" s="190" t="s">
        <v>866</v>
      </c>
      <c r="AX23" s="190" t="s">
        <v>1187</v>
      </c>
      <c r="AY23" s="196">
        <v>7722</v>
      </c>
      <c r="AZ23" s="190" t="s">
        <v>867</v>
      </c>
      <c r="BA23" s="190" t="s">
        <v>868</v>
      </c>
      <c r="BB23" s="197">
        <v>226436147.71000001</v>
      </c>
      <c r="BC23" s="195" t="s">
        <v>642</v>
      </c>
      <c r="BD23" s="197">
        <v>69055793</v>
      </c>
      <c r="BE23" s="175" t="s">
        <v>1189</v>
      </c>
      <c r="BF23" s="198"/>
    </row>
    <row r="24" spans="1:59" s="94" customFormat="1" ht="111.75" customHeight="1" x14ac:dyDescent="0.25">
      <c r="A24" s="89" t="s">
        <v>500</v>
      </c>
      <c r="B24" s="89" t="s">
        <v>501</v>
      </c>
      <c r="C24" s="89" t="s">
        <v>502</v>
      </c>
      <c r="D24" s="89" t="s">
        <v>503</v>
      </c>
      <c r="E24" s="89" t="s">
        <v>508</v>
      </c>
      <c r="F24" s="89">
        <v>1.82</v>
      </c>
      <c r="G24" s="89" t="s">
        <v>1221</v>
      </c>
      <c r="H24" s="89" t="s">
        <v>257</v>
      </c>
      <c r="I24" s="89"/>
      <c r="J24" s="89" t="s">
        <v>591</v>
      </c>
      <c r="K24" s="89">
        <v>2976030</v>
      </c>
      <c r="L24" s="89" t="s">
        <v>592</v>
      </c>
      <c r="M24" s="113">
        <v>42736</v>
      </c>
      <c r="N24" s="113">
        <v>43982</v>
      </c>
      <c r="O24" s="89" t="s">
        <v>655</v>
      </c>
      <c r="P24" s="89" t="s">
        <v>656</v>
      </c>
      <c r="Q24" s="102">
        <v>0.38</v>
      </c>
      <c r="R24" s="102">
        <v>0.25</v>
      </c>
      <c r="S24" s="102">
        <v>0.25</v>
      </c>
      <c r="T24" s="102">
        <v>0.12</v>
      </c>
      <c r="U24" s="49">
        <v>0.38</v>
      </c>
      <c r="V24" s="102">
        <f>+U24/Q24</f>
        <v>1</v>
      </c>
      <c r="W24" s="134">
        <v>0.4</v>
      </c>
      <c r="X24" s="102">
        <v>1.6</v>
      </c>
      <c r="Y24" s="118">
        <v>0.39</v>
      </c>
      <c r="Z24" s="118">
        <v>1.56</v>
      </c>
      <c r="AA24" s="89" t="s">
        <v>1051</v>
      </c>
      <c r="AB24" s="89"/>
      <c r="AC24" s="89" t="s">
        <v>752</v>
      </c>
      <c r="AD24" s="89" t="s">
        <v>753</v>
      </c>
      <c r="AE24" s="89" t="s">
        <v>754</v>
      </c>
      <c r="AF24" s="89">
        <v>1134</v>
      </c>
      <c r="AG24" s="89" t="s">
        <v>798</v>
      </c>
      <c r="AH24" s="89" t="s">
        <v>800</v>
      </c>
      <c r="AI24" s="106">
        <v>11015</v>
      </c>
      <c r="AJ24" s="125">
        <v>0.1</v>
      </c>
      <c r="AK24" s="84">
        <v>142</v>
      </c>
      <c r="AL24" s="136" t="s">
        <v>980</v>
      </c>
      <c r="AM24" s="123">
        <v>2.325E-2</v>
      </c>
      <c r="AN24" s="66">
        <v>44013</v>
      </c>
      <c r="AO24" s="66">
        <v>44196</v>
      </c>
      <c r="AP24" s="65" t="s">
        <v>1197</v>
      </c>
      <c r="AQ24" s="65" t="s">
        <v>1099</v>
      </c>
      <c r="AR24" s="174">
        <v>222</v>
      </c>
      <c r="AS24" s="195">
        <v>363</v>
      </c>
      <c r="AT24" s="320">
        <f>+AS24/AR24</f>
        <v>1.6351351351351351</v>
      </c>
      <c r="AU24" s="190" t="s">
        <v>869</v>
      </c>
      <c r="AV24" s="190" t="s">
        <v>870</v>
      </c>
      <c r="AW24" s="190" t="s">
        <v>871</v>
      </c>
      <c r="AX24" s="190" t="s">
        <v>872</v>
      </c>
      <c r="AY24" s="195">
        <v>7772</v>
      </c>
      <c r="AZ24" s="190" t="s">
        <v>873</v>
      </c>
      <c r="BA24" s="190" t="s">
        <v>875</v>
      </c>
      <c r="BB24" s="197">
        <v>737940123</v>
      </c>
      <c r="BC24" s="195" t="s">
        <v>642</v>
      </c>
      <c r="BD24" s="197">
        <v>134812413.00905889</v>
      </c>
      <c r="BE24" s="175" t="s">
        <v>1190</v>
      </c>
      <c r="BF24" s="198"/>
    </row>
    <row r="25" spans="1:59" s="94" customFormat="1" ht="140.25" customHeight="1" x14ac:dyDescent="0.25">
      <c r="A25" s="89" t="s">
        <v>500</v>
      </c>
      <c r="B25" s="89" t="s">
        <v>501</v>
      </c>
      <c r="C25" s="89" t="s">
        <v>502</v>
      </c>
      <c r="D25" s="89" t="s">
        <v>503</v>
      </c>
      <c r="E25" s="89" t="s">
        <v>509</v>
      </c>
      <c r="F25" s="89">
        <v>1.82</v>
      </c>
      <c r="G25" s="89" t="s">
        <v>1221</v>
      </c>
      <c r="H25" s="89" t="s">
        <v>257</v>
      </c>
      <c r="I25" s="89"/>
      <c r="J25" s="89" t="s">
        <v>591</v>
      </c>
      <c r="K25" s="89">
        <v>2976030</v>
      </c>
      <c r="L25" s="89" t="s">
        <v>592</v>
      </c>
      <c r="M25" s="113">
        <v>42736</v>
      </c>
      <c r="N25" s="113">
        <v>43982</v>
      </c>
      <c r="O25" s="89" t="s">
        <v>657</v>
      </c>
      <c r="P25" s="89" t="s">
        <v>658</v>
      </c>
      <c r="Q25" s="49">
        <f>+(48/167)</f>
        <v>0.28742514970059879</v>
      </c>
      <c r="R25" s="102">
        <f>+(48/167)</f>
        <v>0.28742514970059879</v>
      </c>
      <c r="S25" s="102">
        <f>+(48/167)</f>
        <v>0.28742514970059879</v>
      </c>
      <c r="T25" s="102">
        <f>+(23/167)</f>
        <v>0.1377245508982036</v>
      </c>
      <c r="U25" s="49">
        <v>0.28739999999999999</v>
      </c>
      <c r="V25" s="102">
        <f>+U25/Q25</f>
        <v>0.99991249999999998</v>
      </c>
      <c r="W25" s="134">
        <v>0.3</v>
      </c>
      <c r="X25" s="102">
        <v>1.04375</v>
      </c>
      <c r="Y25" s="118">
        <v>0.27</v>
      </c>
      <c r="Z25" s="118">
        <v>0.93</v>
      </c>
      <c r="AA25" s="89" t="s">
        <v>1051</v>
      </c>
      <c r="AB25" s="89"/>
      <c r="AC25" s="89" t="s">
        <v>752</v>
      </c>
      <c r="AD25" s="89" t="s">
        <v>753</v>
      </c>
      <c r="AE25" s="89" t="s">
        <v>754</v>
      </c>
      <c r="AF25" s="89">
        <v>1078</v>
      </c>
      <c r="AG25" s="89" t="s">
        <v>801</v>
      </c>
      <c r="AH25" s="89" t="s">
        <v>802</v>
      </c>
      <c r="AI25" s="106">
        <v>6153</v>
      </c>
      <c r="AJ25" s="102">
        <v>0.24</v>
      </c>
      <c r="AK25" s="84">
        <v>178</v>
      </c>
      <c r="AL25" s="136" t="s">
        <v>981</v>
      </c>
      <c r="AM25" s="123">
        <v>2.325E-2</v>
      </c>
      <c r="AN25" s="66">
        <v>44013</v>
      </c>
      <c r="AO25" s="66">
        <v>44196</v>
      </c>
      <c r="AP25" s="65" t="s">
        <v>1074</v>
      </c>
      <c r="AQ25" s="65" t="s">
        <v>1100</v>
      </c>
      <c r="AR25" s="174">
        <v>30</v>
      </c>
      <c r="AS25" s="195">
        <v>14</v>
      </c>
      <c r="AT25" s="320">
        <f>+AS25/AR25</f>
        <v>0.46666666666666667</v>
      </c>
      <c r="AU25" s="190" t="s">
        <v>869</v>
      </c>
      <c r="AV25" s="190" t="s">
        <v>870</v>
      </c>
      <c r="AW25" s="190" t="s">
        <v>871</v>
      </c>
      <c r="AX25" s="190" t="s">
        <v>872</v>
      </c>
      <c r="AY25" s="195">
        <v>7772</v>
      </c>
      <c r="AZ25" s="190" t="s">
        <v>873</v>
      </c>
      <c r="BA25" s="190" t="s">
        <v>874</v>
      </c>
      <c r="BB25" s="197">
        <v>135732500</v>
      </c>
      <c r="BC25" s="176" t="s">
        <v>855</v>
      </c>
      <c r="BD25" s="197">
        <v>5548305.5923076924</v>
      </c>
      <c r="BE25" s="175" t="s">
        <v>1191</v>
      </c>
      <c r="BF25" s="199" t="s">
        <v>1192</v>
      </c>
    </row>
    <row r="26" spans="1:59" s="94" customFormat="1" ht="123.75" customHeight="1" x14ac:dyDescent="0.25">
      <c r="A26" s="89" t="s">
        <v>500</v>
      </c>
      <c r="B26" s="89" t="s">
        <v>501</v>
      </c>
      <c r="C26" s="89" t="s">
        <v>502</v>
      </c>
      <c r="D26" s="89" t="s">
        <v>503</v>
      </c>
      <c r="E26" s="89" t="s">
        <v>510</v>
      </c>
      <c r="F26" s="89">
        <v>1.82</v>
      </c>
      <c r="G26" s="89" t="s">
        <v>1221</v>
      </c>
      <c r="H26" s="89" t="s">
        <v>257</v>
      </c>
      <c r="I26" s="89"/>
      <c r="J26" s="89" t="s">
        <v>591</v>
      </c>
      <c r="K26" s="89">
        <v>2976030</v>
      </c>
      <c r="L26" s="89" t="s">
        <v>592</v>
      </c>
      <c r="M26" s="113">
        <v>42736</v>
      </c>
      <c r="N26" s="113">
        <v>43982</v>
      </c>
      <c r="O26" s="89" t="s">
        <v>659</v>
      </c>
      <c r="P26" s="89" t="s">
        <v>660</v>
      </c>
      <c r="Q26" s="102">
        <v>0.31</v>
      </c>
      <c r="R26" s="102">
        <v>0.32</v>
      </c>
      <c r="S26" s="102">
        <v>0.32</v>
      </c>
      <c r="T26" s="102">
        <v>0.05</v>
      </c>
      <c r="U26" s="49">
        <v>0.31</v>
      </c>
      <c r="V26" s="102">
        <f>+U26/Q26</f>
        <v>1</v>
      </c>
      <c r="W26" s="134">
        <v>0.33</v>
      </c>
      <c r="X26" s="102">
        <v>1.03125</v>
      </c>
      <c r="Y26" s="118">
        <v>0.28000000000000003</v>
      </c>
      <c r="Z26" s="118">
        <v>0.875</v>
      </c>
      <c r="AA26" s="89" t="s">
        <v>1051</v>
      </c>
      <c r="AB26" s="89"/>
      <c r="AC26" s="89" t="s">
        <v>752</v>
      </c>
      <c r="AD26" s="89" t="s">
        <v>753</v>
      </c>
      <c r="AE26" s="89" t="s">
        <v>754</v>
      </c>
      <c r="AF26" s="89">
        <v>1078</v>
      </c>
      <c r="AG26" s="89" t="s">
        <v>801</v>
      </c>
      <c r="AH26" s="89" t="s">
        <v>803</v>
      </c>
      <c r="AI26" s="106">
        <v>11565</v>
      </c>
      <c r="AJ26" s="102">
        <v>0.15</v>
      </c>
      <c r="AK26" s="84">
        <v>313</v>
      </c>
      <c r="AL26" s="136" t="s">
        <v>510</v>
      </c>
      <c r="AM26" s="123">
        <v>2.325E-2</v>
      </c>
      <c r="AN26" s="66">
        <v>44013</v>
      </c>
      <c r="AO26" s="66">
        <v>44196</v>
      </c>
      <c r="AP26" s="65" t="s">
        <v>1072</v>
      </c>
      <c r="AQ26" s="65" t="s">
        <v>1073</v>
      </c>
      <c r="AR26" s="174">
        <v>70</v>
      </c>
      <c r="AS26" s="198">
        <v>39</v>
      </c>
      <c r="AT26" s="320">
        <f>+AS26/AR26</f>
        <v>0.55714285714285716</v>
      </c>
      <c r="AU26" s="190" t="s">
        <v>864</v>
      </c>
      <c r="AV26" s="190" t="s">
        <v>865</v>
      </c>
      <c r="AW26" s="190" t="s">
        <v>866</v>
      </c>
      <c r="AX26" s="190" t="s">
        <v>1188</v>
      </c>
      <c r="AY26" s="195">
        <v>7773</v>
      </c>
      <c r="AZ26" s="190" t="s">
        <v>867</v>
      </c>
      <c r="BA26" s="190" t="s">
        <v>1193</v>
      </c>
      <c r="BB26" s="197">
        <v>235000000</v>
      </c>
      <c r="BC26" s="176" t="s">
        <v>642</v>
      </c>
      <c r="BD26" s="197">
        <v>27272000</v>
      </c>
      <c r="BE26" s="177" t="s">
        <v>1194</v>
      </c>
      <c r="BF26" s="194" t="s">
        <v>1195</v>
      </c>
    </row>
    <row r="27" spans="1:59" s="94" customFormat="1" ht="114" customHeight="1" x14ac:dyDescent="0.25">
      <c r="A27" s="89" t="s">
        <v>500</v>
      </c>
      <c r="B27" s="89" t="s">
        <v>501</v>
      </c>
      <c r="C27" s="89" t="s">
        <v>502</v>
      </c>
      <c r="D27" s="89" t="s">
        <v>503</v>
      </c>
      <c r="E27" s="89" t="s">
        <v>511</v>
      </c>
      <c r="F27" s="89">
        <v>1.82</v>
      </c>
      <c r="G27" s="89" t="s">
        <v>1221</v>
      </c>
      <c r="H27" s="89" t="s">
        <v>257</v>
      </c>
      <c r="I27" s="89"/>
      <c r="J27" s="89" t="s">
        <v>591</v>
      </c>
      <c r="K27" s="89">
        <v>2976030</v>
      </c>
      <c r="L27" s="89" t="s">
        <v>592</v>
      </c>
      <c r="M27" s="113">
        <v>42736</v>
      </c>
      <c r="N27" s="113">
        <v>43982</v>
      </c>
      <c r="O27" s="89" t="s">
        <v>661</v>
      </c>
      <c r="P27" s="89" t="s">
        <v>662</v>
      </c>
      <c r="Q27" s="102">
        <v>0.49</v>
      </c>
      <c r="R27" s="102">
        <v>0.23</v>
      </c>
      <c r="S27" s="102">
        <v>0.22</v>
      </c>
      <c r="T27" s="102">
        <v>0.06</v>
      </c>
      <c r="U27" s="126">
        <v>0.49</v>
      </c>
      <c r="V27" s="102">
        <f>+U27/Q27</f>
        <v>1</v>
      </c>
      <c r="W27" s="134">
        <v>0.38</v>
      </c>
      <c r="X27" s="102">
        <v>1.6521739130434783</v>
      </c>
      <c r="Y27" s="102">
        <v>0.19</v>
      </c>
      <c r="Z27" s="102">
        <v>0.86</v>
      </c>
      <c r="AA27" s="89" t="s">
        <v>1051</v>
      </c>
      <c r="AB27" s="89"/>
      <c r="AC27" s="89" t="s">
        <v>752</v>
      </c>
      <c r="AD27" s="89" t="s">
        <v>753</v>
      </c>
      <c r="AE27" s="89" t="s">
        <v>754</v>
      </c>
      <c r="AF27" s="89">
        <v>1130</v>
      </c>
      <c r="AG27" s="89" t="s">
        <v>804</v>
      </c>
      <c r="AH27" s="89" t="s">
        <v>805</v>
      </c>
      <c r="AI27" s="106">
        <v>6739</v>
      </c>
      <c r="AJ27" s="102">
        <v>0.22</v>
      </c>
      <c r="AK27" s="84">
        <v>308</v>
      </c>
      <c r="AL27" s="136" t="s">
        <v>511</v>
      </c>
      <c r="AM27" s="123">
        <v>2.325E-2</v>
      </c>
      <c r="AN27" s="66">
        <v>44013</v>
      </c>
      <c r="AO27" s="66">
        <v>44196</v>
      </c>
      <c r="AP27" s="65" t="s">
        <v>1065</v>
      </c>
      <c r="AQ27" s="65" t="s">
        <v>1101</v>
      </c>
      <c r="AR27" s="174">
        <v>60</v>
      </c>
      <c r="AS27" s="198">
        <v>39</v>
      </c>
      <c r="AT27" s="320">
        <f>+AS27/AR27</f>
        <v>0.65</v>
      </c>
      <c r="AU27" s="190" t="s">
        <v>864</v>
      </c>
      <c r="AV27" s="190" t="s">
        <v>865</v>
      </c>
      <c r="AW27" s="190" t="s">
        <v>866</v>
      </c>
      <c r="AX27" s="190" t="s">
        <v>1188</v>
      </c>
      <c r="AY27" s="195">
        <v>7773</v>
      </c>
      <c r="AZ27" s="190" t="s">
        <v>867</v>
      </c>
      <c r="BA27" s="190" t="s">
        <v>1196</v>
      </c>
      <c r="BB27" s="197">
        <v>140000000</v>
      </c>
      <c r="BC27" s="195" t="s">
        <v>642</v>
      </c>
      <c r="BD27" s="197">
        <v>26250000</v>
      </c>
      <c r="BE27" s="190" t="s">
        <v>1191</v>
      </c>
      <c r="BF27" s="194" t="s">
        <v>1195</v>
      </c>
    </row>
    <row r="28" spans="1:59" s="94" customFormat="1" ht="99" customHeight="1" x14ac:dyDescent="0.25">
      <c r="A28" s="89" t="s">
        <v>500</v>
      </c>
      <c r="B28" s="89" t="s">
        <v>512</v>
      </c>
      <c r="C28" s="89" t="s">
        <v>459</v>
      </c>
      <c r="D28" s="89" t="s">
        <v>513</v>
      </c>
      <c r="E28" s="89" t="s">
        <v>514</v>
      </c>
      <c r="F28" s="89">
        <v>1.82</v>
      </c>
      <c r="G28" s="89" t="s">
        <v>1227</v>
      </c>
      <c r="H28" s="89" t="s">
        <v>226</v>
      </c>
      <c r="I28" s="132"/>
      <c r="J28" s="132" t="s">
        <v>1048</v>
      </c>
      <c r="K28" s="132" t="s">
        <v>1049</v>
      </c>
      <c r="L28" s="132" t="s">
        <v>1050</v>
      </c>
      <c r="M28" s="114">
        <v>42948</v>
      </c>
      <c r="N28" s="114">
        <v>44196</v>
      </c>
      <c r="O28" s="132" t="s">
        <v>663</v>
      </c>
      <c r="P28" s="132" t="s">
        <v>664</v>
      </c>
      <c r="Q28" s="89">
        <v>1</v>
      </c>
      <c r="R28" s="89">
        <v>1</v>
      </c>
      <c r="S28" s="89">
        <v>1</v>
      </c>
      <c r="T28" s="89">
        <v>1</v>
      </c>
      <c r="U28" s="89">
        <v>1</v>
      </c>
      <c r="V28" s="118">
        <v>1</v>
      </c>
      <c r="W28" s="89">
        <v>1</v>
      </c>
      <c r="X28" s="89"/>
      <c r="Y28" s="133">
        <v>1</v>
      </c>
      <c r="Z28" s="118">
        <v>1</v>
      </c>
      <c r="AA28" s="118">
        <v>0.5</v>
      </c>
      <c r="AB28" s="118">
        <v>0.5</v>
      </c>
      <c r="AC28" s="89" t="s">
        <v>739</v>
      </c>
      <c r="AD28" s="89" t="s">
        <v>746</v>
      </c>
      <c r="AE28" s="89" t="s">
        <v>747</v>
      </c>
      <c r="AF28" s="89">
        <v>1067</v>
      </c>
      <c r="AG28" s="89" t="s">
        <v>790</v>
      </c>
      <c r="AH28" s="89" t="s">
        <v>1202</v>
      </c>
      <c r="AI28" s="53">
        <v>1673000000</v>
      </c>
      <c r="AJ28" s="89" t="s">
        <v>842</v>
      </c>
      <c r="AK28" s="119" t="s">
        <v>447</v>
      </c>
      <c r="AL28" s="116" t="s">
        <v>1001</v>
      </c>
      <c r="AM28" s="116"/>
      <c r="AN28" s="116" t="s">
        <v>1001</v>
      </c>
      <c r="AO28" s="116" t="s">
        <v>1001</v>
      </c>
      <c r="AP28" s="116" t="s">
        <v>1001</v>
      </c>
      <c r="AQ28" s="116" t="s">
        <v>1001</v>
      </c>
      <c r="AR28" s="116" t="s">
        <v>1001</v>
      </c>
      <c r="AS28" s="116" t="s">
        <v>1001</v>
      </c>
      <c r="AT28" s="322" t="s">
        <v>1001</v>
      </c>
      <c r="AU28" s="116" t="s">
        <v>1001</v>
      </c>
      <c r="AV28" s="116" t="s">
        <v>1001</v>
      </c>
      <c r="AW28" s="116" t="s">
        <v>1001</v>
      </c>
      <c r="AX28" s="116" t="s">
        <v>1001</v>
      </c>
      <c r="AY28" s="116" t="s">
        <v>1001</v>
      </c>
      <c r="AZ28" s="116" t="s">
        <v>1001</v>
      </c>
      <c r="BA28" s="116" t="s">
        <v>1001</v>
      </c>
      <c r="BB28" s="116" t="s">
        <v>1001</v>
      </c>
      <c r="BC28" s="116" t="s">
        <v>1001</v>
      </c>
      <c r="BD28" s="116" t="s">
        <v>1001</v>
      </c>
      <c r="BE28" s="116"/>
      <c r="BF28" s="116"/>
    </row>
    <row r="29" spans="1:59" s="94" customFormat="1" ht="109.5" customHeight="1" x14ac:dyDescent="0.25">
      <c r="A29" s="89" t="s">
        <v>500</v>
      </c>
      <c r="B29" s="89" t="s">
        <v>512</v>
      </c>
      <c r="C29" s="89" t="s">
        <v>459</v>
      </c>
      <c r="D29" s="89" t="s">
        <v>513</v>
      </c>
      <c r="E29" s="89" t="s">
        <v>1230</v>
      </c>
      <c r="F29" s="89">
        <v>1.82</v>
      </c>
      <c r="G29" s="89" t="s">
        <v>1220</v>
      </c>
      <c r="H29" s="89" t="s">
        <v>222</v>
      </c>
      <c r="I29" s="89"/>
      <c r="J29" s="89" t="s">
        <v>883</v>
      </c>
      <c r="K29" s="89" t="s">
        <v>593</v>
      </c>
      <c r="L29" s="78" t="s">
        <v>884</v>
      </c>
      <c r="M29" s="113">
        <v>42767</v>
      </c>
      <c r="N29" s="113">
        <v>43981</v>
      </c>
      <c r="O29" s="89" t="s">
        <v>665</v>
      </c>
      <c r="P29" s="89" t="s">
        <v>666</v>
      </c>
      <c r="Q29" s="118">
        <v>1</v>
      </c>
      <c r="R29" s="118">
        <v>1</v>
      </c>
      <c r="S29" s="118">
        <v>1</v>
      </c>
      <c r="T29" s="118">
        <v>1</v>
      </c>
      <c r="U29" s="118">
        <v>1</v>
      </c>
      <c r="V29" s="118">
        <f>+U29/Q29</f>
        <v>1</v>
      </c>
      <c r="W29" s="118">
        <v>1</v>
      </c>
      <c r="X29" s="118">
        <v>1</v>
      </c>
      <c r="Y29" s="118">
        <v>1</v>
      </c>
      <c r="Z29" s="102">
        <v>1</v>
      </c>
      <c r="AA29" s="118">
        <v>1</v>
      </c>
      <c r="AB29" s="118">
        <v>1</v>
      </c>
      <c r="AC29" s="89" t="s">
        <v>755</v>
      </c>
      <c r="AD29" s="89" t="s">
        <v>756</v>
      </c>
      <c r="AE29" s="89" t="s">
        <v>757</v>
      </c>
      <c r="AF29" s="89">
        <v>1016</v>
      </c>
      <c r="AG29" s="89" t="s">
        <v>757</v>
      </c>
      <c r="AH29" s="89" t="s">
        <v>806</v>
      </c>
      <c r="AI29" s="107">
        <v>40000000</v>
      </c>
      <c r="AJ29" s="102">
        <v>1</v>
      </c>
      <c r="AK29" s="97">
        <v>40000000</v>
      </c>
      <c r="AL29" s="200" t="s">
        <v>1230</v>
      </c>
      <c r="AM29" s="123">
        <v>2.325E-2</v>
      </c>
      <c r="AN29" s="117">
        <v>43983</v>
      </c>
      <c r="AO29" s="117">
        <v>44196</v>
      </c>
      <c r="AP29" s="193" t="s">
        <v>665</v>
      </c>
      <c r="AQ29" s="42" t="s">
        <v>666</v>
      </c>
      <c r="AR29" s="193">
        <v>1</v>
      </c>
      <c r="AS29" s="201">
        <v>1</v>
      </c>
      <c r="AT29" s="323">
        <v>1</v>
      </c>
      <c r="AU29" s="190" t="s">
        <v>885</v>
      </c>
      <c r="AV29" s="190" t="s">
        <v>1035</v>
      </c>
      <c r="AW29" s="190" t="s">
        <v>886</v>
      </c>
      <c r="AX29" s="190" t="s">
        <v>887</v>
      </c>
      <c r="AY29" s="195">
        <v>7648</v>
      </c>
      <c r="AZ29" s="190" t="s">
        <v>888</v>
      </c>
      <c r="BA29" s="190" t="s">
        <v>889</v>
      </c>
      <c r="BB29" s="202">
        <v>40000000</v>
      </c>
      <c r="BC29" s="203">
        <v>100</v>
      </c>
      <c r="BD29" s="204">
        <v>40000000</v>
      </c>
      <c r="BE29" s="205" t="s">
        <v>1185</v>
      </c>
      <c r="BF29" s="198"/>
    </row>
    <row r="30" spans="1:59" s="94" customFormat="1" ht="109.5" customHeight="1" x14ac:dyDescent="0.25">
      <c r="A30" s="89" t="s">
        <v>500</v>
      </c>
      <c r="B30" s="89" t="s">
        <v>512</v>
      </c>
      <c r="C30" s="89" t="s">
        <v>459</v>
      </c>
      <c r="D30" s="89" t="s">
        <v>513</v>
      </c>
      <c r="E30" s="89" t="s">
        <v>515</v>
      </c>
      <c r="F30" s="89">
        <v>1.82</v>
      </c>
      <c r="G30" s="89" t="s">
        <v>1220</v>
      </c>
      <c r="H30" s="89" t="s">
        <v>222</v>
      </c>
      <c r="I30" s="89"/>
      <c r="J30" s="89" t="s">
        <v>883</v>
      </c>
      <c r="K30" s="89" t="s">
        <v>593</v>
      </c>
      <c r="L30" s="78" t="s">
        <v>884</v>
      </c>
      <c r="M30" s="113">
        <v>42767</v>
      </c>
      <c r="N30" s="113">
        <v>43981</v>
      </c>
      <c r="O30" s="89" t="s">
        <v>667</v>
      </c>
      <c r="P30" s="89" t="s">
        <v>668</v>
      </c>
      <c r="Q30" s="118">
        <v>1</v>
      </c>
      <c r="R30" s="118">
        <v>1</v>
      </c>
      <c r="S30" s="118">
        <v>1</v>
      </c>
      <c r="T30" s="118">
        <v>1</v>
      </c>
      <c r="U30" s="118">
        <v>1</v>
      </c>
      <c r="V30" s="102">
        <f>+U30/Q30</f>
        <v>1</v>
      </c>
      <c r="W30" s="118">
        <v>1</v>
      </c>
      <c r="X30" s="118">
        <v>1</v>
      </c>
      <c r="Y30" s="118">
        <v>1</v>
      </c>
      <c r="Z30" s="102">
        <v>1</v>
      </c>
      <c r="AA30" s="118">
        <v>1</v>
      </c>
      <c r="AB30" s="118">
        <v>1</v>
      </c>
      <c r="AC30" s="89" t="s">
        <v>755</v>
      </c>
      <c r="AD30" s="89" t="s">
        <v>756</v>
      </c>
      <c r="AE30" s="89" t="s">
        <v>757</v>
      </c>
      <c r="AF30" s="89">
        <v>1016</v>
      </c>
      <c r="AG30" s="89" t="s">
        <v>757</v>
      </c>
      <c r="AH30" s="89" t="s">
        <v>807</v>
      </c>
      <c r="AI30" s="89" t="s">
        <v>642</v>
      </c>
      <c r="AJ30" s="89" t="s">
        <v>642</v>
      </c>
      <c r="AK30" s="138" t="s">
        <v>642</v>
      </c>
      <c r="AL30" s="120" t="s">
        <v>861</v>
      </c>
      <c r="AM30" s="123">
        <v>2.325E-2</v>
      </c>
      <c r="AN30" s="117">
        <v>43983</v>
      </c>
      <c r="AO30" s="117">
        <v>44196</v>
      </c>
      <c r="AP30" s="193" t="s">
        <v>1084</v>
      </c>
      <c r="AQ30" s="42" t="s">
        <v>668</v>
      </c>
      <c r="AR30" s="193">
        <v>1</v>
      </c>
      <c r="AS30" s="201">
        <v>1</v>
      </c>
      <c r="AT30" s="343">
        <v>1</v>
      </c>
      <c r="AU30" s="190" t="s">
        <v>885</v>
      </c>
      <c r="AV30" s="190" t="s">
        <v>1035</v>
      </c>
      <c r="AW30" s="190" t="s">
        <v>886</v>
      </c>
      <c r="AX30" s="190" t="s">
        <v>890</v>
      </c>
      <c r="AY30" s="195">
        <v>7648</v>
      </c>
      <c r="AZ30" s="190" t="s">
        <v>888</v>
      </c>
      <c r="BA30" s="190" t="s">
        <v>891</v>
      </c>
      <c r="BB30" s="206">
        <v>1000000</v>
      </c>
      <c r="BC30" s="195">
        <v>100</v>
      </c>
      <c r="BD30" s="204">
        <v>1000000</v>
      </c>
      <c r="BE30" s="205" t="s">
        <v>1184</v>
      </c>
      <c r="BF30" s="207" t="s">
        <v>1036</v>
      </c>
    </row>
    <row r="31" spans="1:59" s="94" customFormat="1" ht="114.75" x14ac:dyDescent="0.25">
      <c r="A31" s="89" t="s">
        <v>1000</v>
      </c>
      <c r="B31" s="89" t="s">
        <v>1000</v>
      </c>
      <c r="C31" s="89" t="s">
        <v>1000</v>
      </c>
      <c r="D31" s="89" t="s">
        <v>1000</v>
      </c>
      <c r="E31" s="89" t="s">
        <v>1000</v>
      </c>
      <c r="F31" s="89"/>
      <c r="G31" s="89" t="s">
        <v>1220</v>
      </c>
      <c r="H31" s="89" t="s">
        <v>222</v>
      </c>
      <c r="I31" s="89"/>
      <c r="J31" s="89" t="s">
        <v>642</v>
      </c>
      <c r="K31" s="89" t="s">
        <v>642</v>
      </c>
      <c r="L31" s="89" t="s">
        <v>642</v>
      </c>
      <c r="M31" s="89" t="s">
        <v>642</v>
      </c>
      <c r="N31" s="89" t="s">
        <v>642</v>
      </c>
      <c r="O31" s="89" t="s">
        <v>642</v>
      </c>
      <c r="P31" s="89" t="s">
        <v>642</v>
      </c>
      <c r="Q31" s="89" t="s">
        <v>642</v>
      </c>
      <c r="R31" s="89" t="s">
        <v>642</v>
      </c>
      <c r="S31" s="89" t="s">
        <v>642</v>
      </c>
      <c r="T31" s="89" t="s">
        <v>642</v>
      </c>
      <c r="U31" s="89" t="s">
        <v>642</v>
      </c>
      <c r="V31" s="89" t="s">
        <v>642</v>
      </c>
      <c r="W31" s="89" t="s">
        <v>642</v>
      </c>
      <c r="X31" s="89" t="s">
        <v>642</v>
      </c>
      <c r="Y31" s="89" t="s">
        <v>642</v>
      </c>
      <c r="Z31" s="89" t="s">
        <v>642</v>
      </c>
      <c r="AA31" s="89" t="s">
        <v>642</v>
      </c>
      <c r="AB31" s="89" t="s">
        <v>642</v>
      </c>
      <c r="AC31" s="89" t="s">
        <v>642</v>
      </c>
      <c r="AD31" s="89" t="s">
        <v>642</v>
      </c>
      <c r="AE31" s="89" t="s">
        <v>642</v>
      </c>
      <c r="AF31" s="89" t="s">
        <v>642</v>
      </c>
      <c r="AG31" s="89" t="s">
        <v>642</v>
      </c>
      <c r="AH31" s="89" t="s">
        <v>642</v>
      </c>
      <c r="AI31" s="89" t="s">
        <v>642</v>
      </c>
      <c r="AJ31" s="89" t="s">
        <v>642</v>
      </c>
      <c r="AK31" s="89" t="s">
        <v>642</v>
      </c>
      <c r="AL31" s="89" t="s">
        <v>892</v>
      </c>
      <c r="AM31" s="123">
        <v>2.325E-2</v>
      </c>
      <c r="AN31" s="117">
        <v>43983</v>
      </c>
      <c r="AO31" s="117">
        <v>44196</v>
      </c>
      <c r="AP31" s="193" t="s">
        <v>1085</v>
      </c>
      <c r="AQ31" s="42" t="s">
        <v>1102</v>
      </c>
      <c r="AR31" s="193">
        <v>1</v>
      </c>
      <c r="AS31" s="208">
        <v>1.0349999999999999</v>
      </c>
      <c r="AT31" s="208">
        <v>1.0349999999999999</v>
      </c>
      <c r="AU31" s="190" t="s">
        <v>885</v>
      </c>
      <c r="AV31" s="190" t="s">
        <v>1043</v>
      </c>
      <c r="AW31" s="209" t="s">
        <v>893</v>
      </c>
      <c r="AX31" s="190" t="s">
        <v>894</v>
      </c>
      <c r="AY31" s="195">
        <v>7885</v>
      </c>
      <c r="AZ31" s="190" t="s">
        <v>895</v>
      </c>
      <c r="BA31" s="190" t="s">
        <v>894</v>
      </c>
      <c r="BB31" s="210">
        <v>14076479494</v>
      </c>
      <c r="BC31" s="195">
        <v>100</v>
      </c>
      <c r="BD31" s="210">
        <v>6958918058</v>
      </c>
      <c r="BE31" s="190" t="s">
        <v>1182</v>
      </c>
      <c r="BF31" s="194" t="s">
        <v>1183</v>
      </c>
    </row>
    <row r="32" spans="1:59" s="94" customFormat="1" ht="89.25" x14ac:dyDescent="0.25">
      <c r="A32" s="89" t="s">
        <v>500</v>
      </c>
      <c r="B32" s="89" t="s">
        <v>512</v>
      </c>
      <c r="C32" s="89" t="s">
        <v>459</v>
      </c>
      <c r="D32" s="89" t="s">
        <v>513</v>
      </c>
      <c r="E32" s="89" t="s">
        <v>516</v>
      </c>
      <c r="F32" s="89">
        <v>1.82</v>
      </c>
      <c r="G32" s="89" t="s">
        <v>1220</v>
      </c>
      <c r="H32" s="89" t="s">
        <v>347</v>
      </c>
      <c r="I32" s="89"/>
      <c r="J32" s="89" t="s">
        <v>1138</v>
      </c>
      <c r="K32" s="89">
        <v>3795750</v>
      </c>
      <c r="L32" s="78" t="s">
        <v>1053</v>
      </c>
      <c r="M32" s="113">
        <v>42767</v>
      </c>
      <c r="N32" s="113">
        <v>43615</v>
      </c>
      <c r="O32" s="89" t="s">
        <v>669</v>
      </c>
      <c r="P32" s="89" t="s">
        <v>670</v>
      </c>
      <c r="Q32" s="118">
        <v>1</v>
      </c>
      <c r="R32" s="118">
        <v>1</v>
      </c>
      <c r="S32" s="118">
        <v>1</v>
      </c>
      <c r="T32" s="118">
        <v>1</v>
      </c>
      <c r="U32" s="103">
        <v>1</v>
      </c>
      <c r="V32" s="103">
        <v>1</v>
      </c>
      <c r="W32" s="118">
        <v>1</v>
      </c>
      <c r="X32" s="118">
        <v>1</v>
      </c>
      <c r="Y32" s="139">
        <v>1</v>
      </c>
      <c r="Z32" s="102">
        <v>1</v>
      </c>
      <c r="AA32" s="139">
        <v>0</v>
      </c>
      <c r="AB32" s="102">
        <v>0</v>
      </c>
      <c r="AC32" s="140" t="s">
        <v>460</v>
      </c>
      <c r="AD32" s="140" t="s">
        <v>461</v>
      </c>
      <c r="AE32" s="140" t="s">
        <v>462</v>
      </c>
      <c r="AF32" s="140">
        <v>1017</v>
      </c>
      <c r="AG32" s="140" t="s">
        <v>463</v>
      </c>
      <c r="AH32" s="89" t="s">
        <v>808</v>
      </c>
      <c r="AI32" s="89" t="s">
        <v>642</v>
      </c>
      <c r="AJ32" s="89" t="s">
        <v>642</v>
      </c>
      <c r="AK32" s="141">
        <v>35000000</v>
      </c>
      <c r="AL32" s="43" t="s">
        <v>856</v>
      </c>
      <c r="AM32" s="123">
        <v>2.325E-2</v>
      </c>
      <c r="AN32" s="142">
        <v>43983</v>
      </c>
      <c r="AO32" s="142">
        <v>44196</v>
      </c>
      <c r="AP32" s="42" t="s">
        <v>896</v>
      </c>
      <c r="AQ32" s="211" t="s">
        <v>1231</v>
      </c>
      <c r="AR32" s="42">
        <v>1</v>
      </c>
      <c r="AS32" s="212">
        <v>1</v>
      </c>
      <c r="AT32" s="212">
        <v>1</v>
      </c>
      <c r="AU32" s="67" t="s">
        <v>897</v>
      </c>
      <c r="AV32" s="41" t="s">
        <v>1086</v>
      </c>
      <c r="AW32" s="67" t="s">
        <v>898</v>
      </c>
      <c r="AX32" s="67" t="s">
        <v>899</v>
      </c>
      <c r="AY32" s="41">
        <v>7585</v>
      </c>
      <c r="AZ32" s="67" t="s">
        <v>900</v>
      </c>
      <c r="BA32" s="67" t="s">
        <v>901</v>
      </c>
      <c r="BB32" s="213">
        <v>10000000</v>
      </c>
      <c r="BC32" s="214">
        <v>5.0000000000000001E-4</v>
      </c>
      <c r="BD32" s="215">
        <f>2255043.22766571+4250977.1271072</f>
        <v>6506020.3547729105</v>
      </c>
      <c r="BE32" s="216" t="s">
        <v>1136</v>
      </c>
      <c r="BF32" s="216" t="s">
        <v>1137</v>
      </c>
    </row>
    <row r="33" spans="1:58" s="94" customFormat="1" ht="89.25" x14ac:dyDescent="0.25">
      <c r="A33" s="89" t="s">
        <v>500</v>
      </c>
      <c r="B33" s="89" t="s">
        <v>512</v>
      </c>
      <c r="C33" s="89" t="s">
        <v>459</v>
      </c>
      <c r="D33" s="89" t="s">
        <v>513</v>
      </c>
      <c r="E33" s="89" t="s">
        <v>517</v>
      </c>
      <c r="F33" s="89">
        <v>1.82</v>
      </c>
      <c r="G33" s="89" t="s">
        <v>1220</v>
      </c>
      <c r="H33" s="89" t="s">
        <v>347</v>
      </c>
      <c r="I33" s="89"/>
      <c r="J33" s="89" t="s">
        <v>1052</v>
      </c>
      <c r="K33" s="89">
        <v>3795750</v>
      </c>
      <c r="L33" s="78" t="s">
        <v>1053</v>
      </c>
      <c r="M33" s="113">
        <v>42767</v>
      </c>
      <c r="N33" s="113">
        <v>43615</v>
      </c>
      <c r="O33" s="89" t="s">
        <v>671</v>
      </c>
      <c r="P33" s="89" t="s">
        <v>672</v>
      </c>
      <c r="Q33" s="118">
        <v>1</v>
      </c>
      <c r="R33" s="118">
        <v>1</v>
      </c>
      <c r="S33" s="118">
        <v>1</v>
      </c>
      <c r="T33" s="103">
        <v>1</v>
      </c>
      <c r="U33" s="103">
        <v>1</v>
      </c>
      <c r="V33" s="103">
        <v>1</v>
      </c>
      <c r="W33" s="118">
        <v>1</v>
      </c>
      <c r="X33" s="118">
        <v>1</v>
      </c>
      <c r="Y33" s="139">
        <v>1</v>
      </c>
      <c r="Z33" s="102">
        <v>1</v>
      </c>
      <c r="AA33" s="139">
        <v>0</v>
      </c>
      <c r="AB33" s="102">
        <v>0</v>
      </c>
      <c r="AC33" s="127" t="s">
        <v>460</v>
      </c>
      <c r="AD33" s="127" t="s">
        <v>461</v>
      </c>
      <c r="AE33" s="127" t="s">
        <v>462</v>
      </c>
      <c r="AF33" s="127">
        <v>1017</v>
      </c>
      <c r="AG33" s="127" t="s">
        <v>463</v>
      </c>
      <c r="AH33" s="89" t="s">
        <v>809</v>
      </c>
      <c r="AI33" s="89" t="s">
        <v>642</v>
      </c>
      <c r="AJ33" s="89" t="s">
        <v>642</v>
      </c>
      <c r="AK33" s="141">
        <v>414000000</v>
      </c>
      <c r="AL33" s="217" t="s">
        <v>856</v>
      </c>
      <c r="AM33" s="218">
        <v>2.325E-2</v>
      </c>
      <c r="AN33" s="219">
        <v>43983</v>
      </c>
      <c r="AO33" s="219">
        <v>44196</v>
      </c>
      <c r="AP33" s="220" t="s">
        <v>896</v>
      </c>
      <c r="AQ33" s="220" t="s">
        <v>1044</v>
      </c>
      <c r="AR33" s="220">
        <v>1</v>
      </c>
      <c r="AS33" s="221">
        <v>1</v>
      </c>
      <c r="AT33" s="221">
        <v>1</v>
      </c>
      <c r="AU33" s="222" t="s">
        <v>897</v>
      </c>
      <c r="AV33" s="223" t="s">
        <v>1086</v>
      </c>
      <c r="AW33" s="222" t="s">
        <v>898</v>
      </c>
      <c r="AX33" s="222" t="s">
        <v>899</v>
      </c>
      <c r="AY33" s="223">
        <v>7585</v>
      </c>
      <c r="AZ33" s="222" t="s">
        <v>900</v>
      </c>
      <c r="BA33" s="222" t="s">
        <v>901</v>
      </c>
      <c r="BB33" s="224">
        <v>10000000</v>
      </c>
      <c r="BC33" s="225">
        <v>5.0000000000000001E-4</v>
      </c>
      <c r="BD33" s="226">
        <f>2255043.22766571+4250977.1271072</f>
        <v>6506020.3547729105</v>
      </c>
      <c r="BE33" s="222" t="s">
        <v>1136</v>
      </c>
      <c r="BF33" s="222" t="s">
        <v>1137</v>
      </c>
    </row>
    <row r="34" spans="1:58" s="94" customFormat="1" ht="63.75" x14ac:dyDescent="0.25">
      <c r="A34" s="89" t="s">
        <v>518</v>
      </c>
      <c r="B34" s="89" t="s">
        <v>519</v>
      </c>
      <c r="C34" s="89" t="s">
        <v>453</v>
      </c>
      <c r="D34" s="89" t="s">
        <v>520</v>
      </c>
      <c r="E34" s="143" t="s">
        <v>521</v>
      </c>
      <c r="F34" s="143">
        <v>1.82</v>
      </c>
      <c r="G34" s="89" t="s">
        <v>1225</v>
      </c>
      <c r="H34" s="143" t="s">
        <v>221</v>
      </c>
      <c r="I34" s="143"/>
      <c r="J34" s="143" t="s">
        <v>1200</v>
      </c>
      <c r="K34" s="143">
        <v>3134881446</v>
      </c>
      <c r="L34" s="143" t="s">
        <v>580</v>
      </c>
      <c r="M34" s="144">
        <v>42887</v>
      </c>
      <c r="N34" s="144">
        <v>43981</v>
      </c>
      <c r="O34" s="143" t="s">
        <v>673</v>
      </c>
      <c r="P34" s="143" t="s">
        <v>674</v>
      </c>
      <c r="Q34" s="143">
        <v>220</v>
      </c>
      <c r="R34" s="143">
        <v>350</v>
      </c>
      <c r="S34" s="143">
        <v>500</v>
      </c>
      <c r="T34" s="143">
        <v>500</v>
      </c>
      <c r="U34" s="143">
        <v>265</v>
      </c>
      <c r="V34" s="145">
        <v>1.2044999999999999</v>
      </c>
      <c r="W34" s="143">
        <v>0</v>
      </c>
      <c r="X34" s="145">
        <v>0.62</v>
      </c>
      <c r="Y34" s="146">
        <v>530</v>
      </c>
      <c r="Z34" s="145">
        <v>1.06</v>
      </c>
      <c r="AA34" s="147">
        <v>0</v>
      </c>
      <c r="AB34" s="102">
        <v>0</v>
      </c>
      <c r="AC34" s="143" t="s">
        <v>739</v>
      </c>
      <c r="AD34" s="143" t="s">
        <v>740</v>
      </c>
      <c r="AE34" s="143" t="s">
        <v>741</v>
      </c>
      <c r="AF34" s="143">
        <v>1099</v>
      </c>
      <c r="AG34" s="143" t="s">
        <v>741</v>
      </c>
      <c r="AH34" s="143" t="s">
        <v>810</v>
      </c>
      <c r="AI34" s="79">
        <v>2790493850</v>
      </c>
      <c r="AJ34" s="145">
        <v>1</v>
      </c>
      <c r="AK34" s="85">
        <v>1337294357</v>
      </c>
      <c r="AL34" s="116" t="s">
        <v>1001</v>
      </c>
      <c r="AM34" s="116"/>
      <c r="AN34" s="116" t="s">
        <v>1001</v>
      </c>
      <c r="AO34" s="116" t="s">
        <v>1001</v>
      </c>
      <c r="AP34" s="116" t="s">
        <v>1001</v>
      </c>
      <c r="AQ34" s="116" t="s">
        <v>1001</v>
      </c>
      <c r="AR34" s="116" t="s">
        <v>1001</v>
      </c>
      <c r="AS34" s="116" t="s">
        <v>1001</v>
      </c>
      <c r="AT34" s="322" t="s">
        <v>1001</v>
      </c>
      <c r="AU34" s="116" t="s">
        <v>1001</v>
      </c>
      <c r="AV34" s="116" t="s">
        <v>1001</v>
      </c>
      <c r="AW34" s="116" t="s">
        <v>1001</v>
      </c>
      <c r="AX34" s="116" t="s">
        <v>1001</v>
      </c>
      <c r="AY34" s="116" t="s">
        <v>1001</v>
      </c>
      <c r="AZ34" s="116" t="s">
        <v>1001</v>
      </c>
      <c r="BA34" s="116" t="s">
        <v>1001</v>
      </c>
      <c r="BB34" s="116" t="s">
        <v>1001</v>
      </c>
      <c r="BC34" s="116" t="s">
        <v>1001</v>
      </c>
      <c r="BD34" s="116" t="s">
        <v>1001</v>
      </c>
      <c r="BE34" s="299" t="s">
        <v>855</v>
      </c>
      <c r="BF34" s="116" t="s">
        <v>855</v>
      </c>
    </row>
    <row r="35" spans="1:58" s="233" customFormat="1" ht="98.25" customHeight="1" x14ac:dyDescent="0.25">
      <c r="A35" s="89" t="s">
        <v>518</v>
      </c>
      <c r="B35" s="89" t="s">
        <v>519</v>
      </c>
      <c r="C35" s="89" t="s">
        <v>453</v>
      </c>
      <c r="D35" s="119" t="s">
        <v>520</v>
      </c>
      <c r="E35" s="120" t="s">
        <v>1054</v>
      </c>
      <c r="F35" s="120"/>
      <c r="G35" s="120" t="s">
        <v>1222</v>
      </c>
      <c r="H35" s="120" t="s">
        <v>219</v>
      </c>
      <c r="I35" s="120" t="s">
        <v>455</v>
      </c>
      <c r="J35" s="115" t="s">
        <v>1055</v>
      </c>
      <c r="K35" s="115" t="s">
        <v>594</v>
      </c>
      <c r="L35" s="227" t="s">
        <v>902</v>
      </c>
      <c r="M35" s="313">
        <v>42736</v>
      </c>
      <c r="N35" s="313">
        <v>43981</v>
      </c>
      <c r="O35" s="122" t="s">
        <v>675</v>
      </c>
      <c r="P35" s="122" t="s">
        <v>676</v>
      </c>
      <c r="Q35" s="147">
        <v>1</v>
      </c>
      <c r="R35" s="147">
        <v>1</v>
      </c>
      <c r="S35" s="147">
        <v>1</v>
      </c>
      <c r="T35" s="147">
        <v>1</v>
      </c>
      <c r="U35" s="147">
        <v>1</v>
      </c>
      <c r="V35" s="147">
        <v>1</v>
      </c>
      <c r="W35" s="147">
        <v>1</v>
      </c>
      <c r="X35" s="121">
        <v>1</v>
      </c>
      <c r="Y35" s="147">
        <v>1</v>
      </c>
      <c r="Z35" s="147">
        <v>1</v>
      </c>
      <c r="AA35" s="147">
        <v>1</v>
      </c>
      <c r="AB35" s="147">
        <v>1</v>
      </c>
      <c r="AC35" s="115" t="s">
        <v>456</v>
      </c>
      <c r="AD35" s="115" t="s">
        <v>457</v>
      </c>
      <c r="AE35" s="115" t="s">
        <v>450</v>
      </c>
      <c r="AF35" s="149">
        <v>1053</v>
      </c>
      <c r="AG35" s="115" t="s">
        <v>458</v>
      </c>
      <c r="AH35" s="115" t="s">
        <v>811</v>
      </c>
      <c r="AI35" s="150">
        <v>4736633058</v>
      </c>
      <c r="AJ35" s="89" t="s">
        <v>642</v>
      </c>
      <c r="AK35" s="98" t="s">
        <v>455</v>
      </c>
      <c r="AL35" s="228" t="s">
        <v>522</v>
      </c>
      <c r="AM35" s="123">
        <v>2.325E-2</v>
      </c>
      <c r="AN35" s="66">
        <v>44013</v>
      </c>
      <c r="AO35" s="66">
        <v>44196</v>
      </c>
      <c r="AP35" s="115" t="s">
        <v>1075</v>
      </c>
      <c r="AQ35" s="115" t="s">
        <v>1076</v>
      </c>
      <c r="AR35" s="331">
        <v>60</v>
      </c>
      <c r="AS35" s="331">
        <v>60</v>
      </c>
      <c r="AT35" s="342">
        <v>1</v>
      </c>
      <c r="AU35" s="63" t="s">
        <v>903</v>
      </c>
      <c r="AV35" s="63" t="s">
        <v>904</v>
      </c>
      <c r="AW35" s="63" t="s">
        <v>905</v>
      </c>
      <c r="AX35" s="63" t="s">
        <v>906</v>
      </c>
      <c r="AY35" s="64">
        <v>7690</v>
      </c>
      <c r="AZ35" s="63" t="s">
        <v>907</v>
      </c>
      <c r="BA35" s="63" t="s">
        <v>908</v>
      </c>
      <c r="BB35" s="230">
        <v>191300822.5</v>
      </c>
      <c r="BC35" s="231">
        <v>0.04</v>
      </c>
      <c r="BD35" s="206">
        <v>36000000</v>
      </c>
      <c r="BE35" s="232" t="s">
        <v>1142</v>
      </c>
      <c r="BF35" s="190" t="s">
        <v>1139</v>
      </c>
    </row>
    <row r="36" spans="1:58" s="233" customFormat="1" ht="111" customHeight="1" x14ac:dyDescent="0.25">
      <c r="A36" s="89" t="s">
        <v>518</v>
      </c>
      <c r="B36" s="89" t="s">
        <v>519</v>
      </c>
      <c r="C36" s="89" t="s">
        <v>453</v>
      </c>
      <c r="D36" s="119" t="s">
        <v>520</v>
      </c>
      <c r="E36" s="120" t="s">
        <v>523</v>
      </c>
      <c r="F36" s="120"/>
      <c r="G36" s="120" t="s">
        <v>1222</v>
      </c>
      <c r="H36" s="120" t="s">
        <v>219</v>
      </c>
      <c r="I36" s="120" t="s">
        <v>455</v>
      </c>
      <c r="J36" s="115" t="s">
        <v>1055</v>
      </c>
      <c r="K36" s="115" t="s">
        <v>594</v>
      </c>
      <c r="L36" s="227" t="s">
        <v>902</v>
      </c>
      <c r="M36" s="148">
        <v>42736</v>
      </c>
      <c r="N36" s="148">
        <v>43981</v>
      </c>
      <c r="O36" s="122" t="s">
        <v>677</v>
      </c>
      <c r="P36" s="122" t="s">
        <v>678</v>
      </c>
      <c r="Q36" s="149">
        <v>59</v>
      </c>
      <c r="R36" s="149">
        <v>59</v>
      </c>
      <c r="S36" s="149">
        <v>60</v>
      </c>
      <c r="T36" s="149">
        <v>59</v>
      </c>
      <c r="U36" s="149">
        <v>59</v>
      </c>
      <c r="V36" s="147">
        <v>1</v>
      </c>
      <c r="W36" s="149">
        <v>59</v>
      </c>
      <c r="X36" s="121">
        <v>1</v>
      </c>
      <c r="Y36" s="149">
        <v>60</v>
      </c>
      <c r="Z36" s="147">
        <v>1.01</v>
      </c>
      <c r="AA36" s="149">
        <v>60</v>
      </c>
      <c r="AB36" s="147">
        <f>+AA36/T36</f>
        <v>1.0169491525423728</v>
      </c>
      <c r="AC36" s="115" t="s">
        <v>456</v>
      </c>
      <c r="AD36" s="115" t="s">
        <v>457</v>
      </c>
      <c r="AE36" s="115" t="s">
        <v>450</v>
      </c>
      <c r="AF36" s="149">
        <v>1053</v>
      </c>
      <c r="AG36" s="115" t="s">
        <v>458</v>
      </c>
      <c r="AH36" s="115" t="s">
        <v>811</v>
      </c>
      <c r="AI36" s="150">
        <v>4736633058</v>
      </c>
      <c r="AJ36" s="89" t="s">
        <v>642</v>
      </c>
      <c r="AK36" s="98" t="s">
        <v>455</v>
      </c>
      <c r="AL36" s="228" t="s">
        <v>909</v>
      </c>
      <c r="AM36" s="123">
        <v>2.325E-2</v>
      </c>
      <c r="AN36" s="66">
        <v>44013</v>
      </c>
      <c r="AO36" s="66">
        <v>44196</v>
      </c>
      <c r="AP36" s="115" t="s">
        <v>1077</v>
      </c>
      <c r="AQ36" s="115" t="s">
        <v>1078</v>
      </c>
      <c r="AR36" s="314">
        <v>60</v>
      </c>
      <c r="AS36" s="314">
        <v>60</v>
      </c>
      <c r="AT36" s="324" t="s">
        <v>1232</v>
      </c>
      <c r="AU36" s="63" t="s">
        <v>903</v>
      </c>
      <c r="AV36" s="63" t="s">
        <v>904</v>
      </c>
      <c r="AW36" s="63" t="s">
        <v>905</v>
      </c>
      <c r="AX36" s="63" t="s">
        <v>906</v>
      </c>
      <c r="AY36" s="64">
        <v>7690</v>
      </c>
      <c r="AZ36" s="63" t="s">
        <v>907</v>
      </c>
      <c r="BA36" s="63" t="s">
        <v>908</v>
      </c>
      <c r="BB36" s="230">
        <v>191300822.5</v>
      </c>
      <c r="BC36" s="231">
        <v>0.04</v>
      </c>
      <c r="BD36" s="206">
        <v>36000000</v>
      </c>
      <c r="BE36" s="190" t="s">
        <v>1140</v>
      </c>
      <c r="BF36" s="190" t="s">
        <v>1141</v>
      </c>
    </row>
    <row r="37" spans="1:58" s="151" customFormat="1" ht="55.9" customHeight="1" x14ac:dyDescent="0.25">
      <c r="A37" s="89" t="s">
        <v>518</v>
      </c>
      <c r="B37" s="152" t="s">
        <v>525</v>
      </c>
      <c r="C37" s="152" t="s">
        <v>220</v>
      </c>
      <c r="D37" s="152" t="s">
        <v>524</v>
      </c>
      <c r="E37" s="152" t="s">
        <v>525</v>
      </c>
      <c r="F37" s="152">
        <v>1.82</v>
      </c>
      <c r="G37" s="152" t="s">
        <v>1229</v>
      </c>
      <c r="H37" s="152" t="s">
        <v>220</v>
      </c>
      <c r="I37" s="152"/>
      <c r="J37" s="152" t="s">
        <v>595</v>
      </c>
      <c r="K37" s="152" t="s">
        <v>596</v>
      </c>
      <c r="L37" s="152" t="s">
        <v>597</v>
      </c>
      <c r="M37" s="153">
        <v>42887</v>
      </c>
      <c r="N37" s="153">
        <v>43981</v>
      </c>
      <c r="O37" s="152" t="s">
        <v>679</v>
      </c>
      <c r="P37" s="154" t="s">
        <v>680</v>
      </c>
      <c r="Q37" s="155">
        <v>1</v>
      </c>
      <c r="R37" s="155">
        <v>1</v>
      </c>
      <c r="S37" s="155">
        <v>1</v>
      </c>
      <c r="T37" s="155">
        <v>1</v>
      </c>
      <c r="U37" s="152">
        <v>1</v>
      </c>
      <c r="V37" s="156">
        <v>1</v>
      </c>
      <c r="W37" s="152">
        <v>1</v>
      </c>
      <c r="X37" s="156">
        <v>1</v>
      </c>
      <c r="Y37" s="155">
        <v>1</v>
      </c>
      <c r="Z37" s="156">
        <v>1</v>
      </c>
      <c r="AA37" s="128">
        <v>1</v>
      </c>
      <c r="AB37" s="156">
        <v>1</v>
      </c>
      <c r="AC37" s="152" t="s">
        <v>748</v>
      </c>
      <c r="AD37" s="152" t="s">
        <v>758</v>
      </c>
      <c r="AE37" s="152" t="s">
        <v>759</v>
      </c>
      <c r="AF37" s="152">
        <v>1187</v>
      </c>
      <c r="AG37" s="152" t="s">
        <v>812</v>
      </c>
      <c r="AH37" s="152" t="s">
        <v>813</v>
      </c>
      <c r="AI37" s="54">
        <v>252900000</v>
      </c>
      <c r="AJ37" s="55" t="s">
        <v>642</v>
      </c>
      <c r="AK37" s="108" t="s">
        <v>642</v>
      </c>
      <c r="AL37" s="116" t="s">
        <v>1001</v>
      </c>
      <c r="AM37" s="116" t="s">
        <v>1001</v>
      </c>
      <c r="AN37" s="116" t="s">
        <v>1001</v>
      </c>
      <c r="AO37" s="116" t="s">
        <v>1001</v>
      </c>
      <c r="AP37" s="116" t="s">
        <v>1001</v>
      </c>
      <c r="AQ37" s="116" t="s">
        <v>1001</v>
      </c>
      <c r="AR37" s="116" t="s">
        <v>1001</v>
      </c>
      <c r="AS37" s="116" t="s">
        <v>1001</v>
      </c>
      <c r="AT37" s="322" t="s">
        <v>1001</v>
      </c>
      <c r="AU37" s="116" t="s">
        <v>1001</v>
      </c>
      <c r="AV37" s="116" t="s">
        <v>1001</v>
      </c>
      <c r="AW37" s="116" t="s">
        <v>1001</v>
      </c>
      <c r="AX37" s="116" t="s">
        <v>1001</v>
      </c>
      <c r="AY37" s="116" t="s">
        <v>1001</v>
      </c>
      <c r="AZ37" s="116" t="s">
        <v>1001</v>
      </c>
      <c r="BA37" s="116" t="s">
        <v>1001</v>
      </c>
      <c r="BB37" s="116" t="s">
        <v>1001</v>
      </c>
      <c r="BC37" s="116" t="s">
        <v>1001</v>
      </c>
      <c r="BD37" s="116" t="s">
        <v>1001</v>
      </c>
      <c r="BE37" s="116" t="s">
        <v>1001</v>
      </c>
      <c r="BF37" s="116"/>
    </row>
    <row r="38" spans="1:58" s="94" customFormat="1" ht="125.45" customHeight="1" x14ac:dyDescent="0.25">
      <c r="A38" s="89" t="s">
        <v>500</v>
      </c>
      <c r="B38" s="89" t="s">
        <v>519</v>
      </c>
      <c r="C38" s="89" t="s">
        <v>452</v>
      </c>
      <c r="D38" s="89" t="s">
        <v>524</v>
      </c>
      <c r="E38" s="89" t="s">
        <v>526</v>
      </c>
      <c r="F38" s="89">
        <v>1.82</v>
      </c>
      <c r="G38" s="99" t="s">
        <v>1219</v>
      </c>
      <c r="H38" s="89" t="s">
        <v>223</v>
      </c>
      <c r="I38" s="89"/>
      <c r="J38" s="89" t="s">
        <v>577</v>
      </c>
      <c r="K38" s="89" t="s">
        <v>578</v>
      </c>
      <c r="L38" s="89" t="s">
        <v>579</v>
      </c>
      <c r="M38" s="113">
        <v>42856</v>
      </c>
      <c r="N38" s="113">
        <v>44196</v>
      </c>
      <c r="O38" s="89" t="s">
        <v>681</v>
      </c>
      <c r="P38" s="89" t="s">
        <v>682</v>
      </c>
      <c r="Q38" s="118">
        <v>1</v>
      </c>
      <c r="R38" s="118">
        <v>1</v>
      </c>
      <c r="S38" s="118">
        <v>1</v>
      </c>
      <c r="T38" s="118">
        <v>1</v>
      </c>
      <c r="U38" s="118">
        <v>1</v>
      </c>
      <c r="V38" s="118">
        <v>1</v>
      </c>
      <c r="W38" s="118">
        <v>1</v>
      </c>
      <c r="X38" s="118">
        <v>1</v>
      </c>
      <c r="Y38" s="118">
        <v>1</v>
      </c>
      <c r="Z38" s="118">
        <v>1</v>
      </c>
      <c r="AA38" s="89">
        <v>821</v>
      </c>
      <c r="AB38" s="118">
        <v>1</v>
      </c>
      <c r="AC38" s="89" t="s">
        <v>736</v>
      </c>
      <c r="AD38" s="89" t="s">
        <v>737</v>
      </c>
      <c r="AE38" s="89" t="s">
        <v>738</v>
      </c>
      <c r="AF38" s="89">
        <v>981</v>
      </c>
      <c r="AG38" s="89" t="s">
        <v>780</v>
      </c>
      <c r="AH38" s="89" t="s">
        <v>814</v>
      </c>
      <c r="AI38" s="105">
        <v>2820000000</v>
      </c>
      <c r="AJ38" s="157" t="s">
        <v>1001</v>
      </c>
      <c r="AK38" s="157" t="s">
        <v>1001</v>
      </c>
      <c r="AL38" s="234" t="s">
        <v>526</v>
      </c>
      <c r="AM38" s="123">
        <v>2.325E-2</v>
      </c>
      <c r="AN38" s="66">
        <v>44013</v>
      </c>
      <c r="AO38" s="66">
        <v>44196</v>
      </c>
      <c r="AP38" s="66" t="s">
        <v>681</v>
      </c>
      <c r="AQ38" s="184" t="s">
        <v>682</v>
      </c>
      <c r="AR38" s="211">
        <v>1</v>
      </c>
      <c r="AS38" s="186" t="s">
        <v>1132</v>
      </c>
      <c r="AT38" s="321">
        <v>1</v>
      </c>
      <c r="AU38" s="63" t="s">
        <v>877</v>
      </c>
      <c r="AV38" s="235" t="s">
        <v>1035</v>
      </c>
      <c r="AW38" s="63" t="s">
        <v>878</v>
      </c>
      <c r="AX38" s="63" t="s">
        <v>879</v>
      </c>
      <c r="AY38" s="64">
        <v>7657</v>
      </c>
      <c r="AZ38" s="63" t="s">
        <v>880</v>
      </c>
      <c r="BA38" s="189" t="s">
        <v>881</v>
      </c>
      <c r="BB38" s="236" t="s">
        <v>882</v>
      </c>
      <c r="BC38" s="64" t="s">
        <v>855</v>
      </c>
      <c r="BD38" s="237" t="s">
        <v>1133</v>
      </c>
      <c r="BE38" s="191" t="s">
        <v>1134</v>
      </c>
      <c r="BF38" s="192" t="s">
        <v>1135</v>
      </c>
    </row>
    <row r="39" spans="1:58" s="94" customFormat="1" ht="76.5" x14ac:dyDescent="0.25">
      <c r="A39" s="89" t="s">
        <v>518</v>
      </c>
      <c r="B39" s="89" t="s">
        <v>519</v>
      </c>
      <c r="C39" s="89" t="s">
        <v>527</v>
      </c>
      <c r="D39" s="89" t="s">
        <v>528</v>
      </c>
      <c r="E39" s="89" t="s">
        <v>529</v>
      </c>
      <c r="F39" s="89">
        <v>1.82</v>
      </c>
      <c r="G39" s="89" t="s">
        <v>1220</v>
      </c>
      <c r="H39" s="89" t="s">
        <v>261</v>
      </c>
      <c r="I39" s="89"/>
      <c r="J39" s="158" t="s">
        <v>1056</v>
      </c>
      <c r="K39" s="158">
        <v>6605400</v>
      </c>
      <c r="L39" s="238" t="s">
        <v>1057</v>
      </c>
      <c r="M39" s="113">
        <v>42737</v>
      </c>
      <c r="N39" s="113">
        <v>43982</v>
      </c>
      <c r="O39" s="89" t="s">
        <v>683</v>
      </c>
      <c r="P39" s="89" t="s">
        <v>684</v>
      </c>
      <c r="Q39" s="158">
        <v>64</v>
      </c>
      <c r="R39" s="158">
        <v>23</v>
      </c>
      <c r="S39" s="158">
        <v>23</v>
      </c>
      <c r="T39" s="159" t="s">
        <v>857</v>
      </c>
      <c r="U39" s="160">
        <v>64</v>
      </c>
      <c r="V39" s="102">
        <f>+U39/Q39</f>
        <v>1</v>
      </c>
      <c r="W39" s="50">
        <v>20</v>
      </c>
      <c r="X39" s="104">
        <f>W39/R39</f>
        <v>0.86956521739130432</v>
      </c>
      <c r="Y39" s="89">
        <v>23</v>
      </c>
      <c r="Z39" s="102">
        <v>1</v>
      </c>
      <c r="AA39" s="89" t="s">
        <v>857</v>
      </c>
      <c r="AB39" s="118" t="s">
        <v>857</v>
      </c>
      <c r="AC39" s="89" t="s">
        <v>760</v>
      </c>
      <c r="AD39" s="89" t="s">
        <v>761</v>
      </c>
      <c r="AE39" s="89" t="s">
        <v>762</v>
      </c>
      <c r="AF39" s="89">
        <v>1146</v>
      </c>
      <c r="AG39" s="89" t="s">
        <v>815</v>
      </c>
      <c r="AH39" s="161" t="s">
        <v>816</v>
      </c>
      <c r="AI39" s="162">
        <v>29873681277</v>
      </c>
      <c r="AJ39" s="102">
        <v>0.05</v>
      </c>
      <c r="AK39" s="86">
        <v>1126767225</v>
      </c>
      <c r="AL39" s="116" t="s">
        <v>1001</v>
      </c>
      <c r="AM39" s="116"/>
      <c r="AN39" s="116" t="s">
        <v>1001</v>
      </c>
      <c r="AO39" s="116" t="s">
        <v>1001</v>
      </c>
      <c r="AP39" s="116" t="s">
        <v>1001</v>
      </c>
      <c r="AQ39" s="116" t="s">
        <v>1001</v>
      </c>
      <c r="AR39" s="116" t="s">
        <v>1001</v>
      </c>
      <c r="AS39" s="116"/>
      <c r="AT39" s="322"/>
      <c r="AU39" s="116" t="s">
        <v>1001</v>
      </c>
      <c r="AV39" s="116" t="s">
        <v>1001</v>
      </c>
      <c r="AW39" s="116" t="s">
        <v>1001</v>
      </c>
      <c r="AX39" s="116" t="s">
        <v>1001</v>
      </c>
      <c r="AY39" s="116" t="s">
        <v>1001</v>
      </c>
      <c r="AZ39" s="116" t="s">
        <v>1001</v>
      </c>
      <c r="BA39" s="116" t="s">
        <v>1001</v>
      </c>
      <c r="BB39" s="116" t="s">
        <v>1001</v>
      </c>
      <c r="BC39" s="116" t="s">
        <v>1001</v>
      </c>
      <c r="BD39" s="116" t="s">
        <v>1001</v>
      </c>
      <c r="BE39" s="116"/>
      <c r="BF39" s="116"/>
    </row>
    <row r="40" spans="1:58" s="94" customFormat="1" ht="106.5" customHeight="1" x14ac:dyDescent="0.25">
      <c r="A40" s="89" t="s">
        <v>518</v>
      </c>
      <c r="B40" s="89" t="s">
        <v>519</v>
      </c>
      <c r="C40" s="89" t="s">
        <v>527</v>
      </c>
      <c r="D40" s="89" t="s">
        <v>528</v>
      </c>
      <c r="E40" s="89" t="s">
        <v>530</v>
      </c>
      <c r="F40" s="89">
        <v>1.82</v>
      </c>
      <c r="G40" s="89" t="s">
        <v>1220</v>
      </c>
      <c r="H40" s="89" t="s">
        <v>261</v>
      </c>
      <c r="I40" s="89"/>
      <c r="J40" s="158" t="s">
        <v>1056</v>
      </c>
      <c r="K40" s="158">
        <v>6605400</v>
      </c>
      <c r="L40" s="238" t="s">
        <v>1057</v>
      </c>
      <c r="M40" s="113">
        <v>42737</v>
      </c>
      <c r="N40" s="113">
        <v>43982</v>
      </c>
      <c r="O40" s="89" t="s">
        <v>685</v>
      </c>
      <c r="P40" s="89" t="s">
        <v>686</v>
      </c>
      <c r="Q40" s="161">
        <v>23</v>
      </c>
      <c r="R40" s="161">
        <v>20</v>
      </c>
      <c r="S40" s="161">
        <v>20</v>
      </c>
      <c r="T40" s="159" t="s">
        <v>857</v>
      </c>
      <c r="U40" s="160">
        <v>23</v>
      </c>
      <c r="V40" s="102">
        <f>+U40/Q40</f>
        <v>1</v>
      </c>
      <c r="W40" s="50">
        <v>20</v>
      </c>
      <c r="X40" s="104">
        <f>W40/R40</f>
        <v>1</v>
      </c>
      <c r="Y40" s="89">
        <v>21</v>
      </c>
      <c r="Z40" s="102">
        <v>1.05</v>
      </c>
      <c r="AA40" s="89" t="s">
        <v>857</v>
      </c>
      <c r="AB40" s="118" t="s">
        <v>857</v>
      </c>
      <c r="AC40" s="89" t="s">
        <v>760</v>
      </c>
      <c r="AD40" s="89" t="s">
        <v>761</v>
      </c>
      <c r="AE40" s="89" t="s">
        <v>762</v>
      </c>
      <c r="AF40" s="89">
        <v>1146</v>
      </c>
      <c r="AG40" s="89" t="s">
        <v>815</v>
      </c>
      <c r="AH40" s="161" t="s">
        <v>816</v>
      </c>
      <c r="AI40" s="162">
        <v>29873681277</v>
      </c>
      <c r="AJ40" s="102">
        <v>0.04</v>
      </c>
      <c r="AK40" s="86">
        <v>709981616</v>
      </c>
      <c r="AL40" s="116" t="s">
        <v>1001</v>
      </c>
      <c r="AM40" s="116"/>
      <c r="AN40" s="116" t="s">
        <v>1001</v>
      </c>
      <c r="AO40" s="116" t="s">
        <v>1001</v>
      </c>
      <c r="AP40" s="116" t="s">
        <v>1001</v>
      </c>
      <c r="AQ40" s="116" t="s">
        <v>1001</v>
      </c>
      <c r="AR40" s="116" t="s">
        <v>1001</v>
      </c>
      <c r="AS40" s="116"/>
      <c r="AT40" s="322"/>
      <c r="AU40" s="116" t="s">
        <v>1001</v>
      </c>
      <c r="AV40" s="116" t="s">
        <v>1001</v>
      </c>
      <c r="AW40" s="116" t="s">
        <v>1001</v>
      </c>
      <c r="AX40" s="116" t="s">
        <v>1001</v>
      </c>
      <c r="AY40" s="116" t="s">
        <v>1001</v>
      </c>
      <c r="AZ40" s="116" t="s">
        <v>1001</v>
      </c>
      <c r="BA40" s="116" t="s">
        <v>1001</v>
      </c>
      <c r="BB40" s="116" t="s">
        <v>1001</v>
      </c>
      <c r="BC40" s="116" t="s">
        <v>1001</v>
      </c>
      <c r="BD40" s="116" t="s">
        <v>1001</v>
      </c>
      <c r="BE40" s="116"/>
      <c r="BF40" s="116"/>
    </row>
    <row r="41" spans="1:58" s="94" customFormat="1" ht="105.75" customHeight="1" x14ac:dyDescent="0.25">
      <c r="A41" s="89" t="s">
        <v>518</v>
      </c>
      <c r="B41" s="89" t="s">
        <v>519</v>
      </c>
      <c r="C41" s="89" t="s">
        <v>527</v>
      </c>
      <c r="D41" s="89" t="s">
        <v>528</v>
      </c>
      <c r="E41" s="89" t="s">
        <v>531</v>
      </c>
      <c r="F41" s="89">
        <v>1.82</v>
      </c>
      <c r="G41" s="89" t="s">
        <v>1220</v>
      </c>
      <c r="H41" s="89" t="s">
        <v>261</v>
      </c>
      <c r="I41" s="89"/>
      <c r="J41" s="158" t="s">
        <v>1056</v>
      </c>
      <c r="K41" s="158">
        <v>6605400</v>
      </c>
      <c r="L41" s="238" t="s">
        <v>1057</v>
      </c>
      <c r="M41" s="113">
        <v>42737</v>
      </c>
      <c r="N41" s="113">
        <v>43982</v>
      </c>
      <c r="O41" s="89" t="s">
        <v>687</v>
      </c>
      <c r="P41" s="89" t="s">
        <v>688</v>
      </c>
      <c r="Q41" s="158">
        <v>19</v>
      </c>
      <c r="R41" s="158">
        <v>20</v>
      </c>
      <c r="S41" s="158">
        <v>20</v>
      </c>
      <c r="T41" s="159" t="s">
        <v>857</v>
      </c>
      <c r="U41" s="160">
        <v>19</v>
      </c>
      <c r="V41" s="102">
        <f>+U41/Q41</f>
        <v>1</v>
      </c>
      <c r="W41" s="158">
        <v>20</v>
      </c>
      <c r="X41" s="163">
        <f>W41/R41</f>
        <v>1</v>
      </c>
      <c r="Y41" s="89">
        <v>16</v>
      </c>
      <c r="Z41" s="102">
        <v>0.8</v>
      </c>
      <c r="AA41" s="89" t="s">
        <v>857</v>
      </c>
      <c r="AB41" s="118" t="s">
        <v>857</v>
      </c>
      <c r="AC41" s="89" t="s">
        <v>760</v>
      </c>
      <c r="AD41" s="89" t="s">
        <v>761</v>
      </c>
      <c r="AE41" s="89" t="s">
        <v>762</v>
      </c>
      <c r="AF41" s="89">
        <v>1146</v>
      </c>
      <c r="AG41" s="89" t="s">
        <v>815</v>
      </c>
      <c r="AH41" s="161" t="s">
        <v>816</v>
      </c>
      <c r="AI41" s="162">
        <v>29873681277</v>
      </c>
      <c r="AJ41" s="102">
        <v>0.04</v>
      </c>
      <c r="AK41" s="86">
        <v>1242509275</v>
      </c>
      <c r="AL41" s="116" t="s">
        <v>1001</v>
      </c>
      <c r="AM41" s="116"/>
      <c r="AN41" s="116" t="s">
        <v>1001</v>
      </c>
      <c r="AO41" s="116" t="s">
        <v>1001</v>
      </c>
      <c r="AP41" s="116" t="s">
        <v>1001</v>
      </c>
      <c r="AQ41" s="116" t="s">
        <v>1001</v>
      </c>
      <c r="AR41" s="116" t="s">
        <v>1001</v>
      </c>
      <c r="AS41" s="116"/>
      <c r="AT41" s="322"/>
      <c r="AU41" s="116" t="s">
        <v>1001</v>
      </c>
      <c r="AV41" s="116" t="s">
        <v>1001</v>
      </c>
      <c r="AW41" s="116" t="s">
        <v>1001</v>
      </c>
      <c r="AX41" s="116" t="s">
        <v>1001</v>
      </c>
      <c r="AY41" s="116" t="s">
        <v>1001</v>
      </c>
      <c r="AZ41" s="116" t="s">
        <v>1001</v>
      </c>
      <c r="BA41" s="116" t="s">
        <v>1001</v>
      </c>
      <c r="BB41" s="116" t="s">
        <v>1001</v>
      </c>
      <c r="BC41" s="116" t="s">
        <v>1001</v>
      </c>
      <c r="BD41" s="116" t="s">
        <v>1001</v>
      </c>
      <c r="BE41" s="116"/>
      <c r="BF41" s="116"/>
    </row>
    <row r="42" spans="1:58" s="94" customFormat="1" ht="97.5" customHeight="1" x14ac:dyDescent="0.25">
      <c r="A42" s="89" t="s">
        <v>518</v>
      </c>
      <c r="B42" s="89" t="s">
        <v>519</v>
      </c>
      <c r="C42" s="89" t="s">
        <v>527</v>
      </c>
      <c r="D42" s="89" t="s">
        <v>528</v>
      </c>
      <c r="E42" s="89" t="s">
        <v>532</v>
      </c>
      <c r="F42" s="89">
        <v>1.82</v>
      </c>
      <c r="G42" s="89" t="s">
        <v>1220</v>
      </c>
      <c r="H42" s="89" t="s">
        <v>261</v>
      </c>
      <c r="I42" s="89"/>
      <c r="J42" s="158" t="s">
        <v>1056</v>
      </c>
      <c r="K42" s="158">
        <v>6605400</v>
      </c>
      <c r="L42" s="238" t="s">
        <v>1057</v>
      </c>
      <c r="M42" s="113">
        <v>42737</v>
      </c>
      <c r="N42" s="113">
        <v>43982</v>
      </c>
      <c r="O42" s="89" t="s">
        <v>689</v>
      </c>
      <c r="P42" s="89" t="s">
        <v>690</v>
      </c>
      <c r="Q42" s="89">
        <v>16842</v>
      </c>
      <c r="R42" s="89">
        <v>6804</v>
      </c>
      <c r="S42" s="89">
        <v>4097</v>
      </c>
      <c r="T42" s="164">
        <v>4220</v>
      </c>
      <c r="U42" s="160">
        <v>15857</v>
      </c>
      <c r="V42" s="102">
        <f>+U42/Q42</f>
        <v>0.94151525947037173</v>
      </c>
      <c r="W42" s="50">
        <v>14389</v>
      </c>
      <c r="X42" s="104">
        <f>+W42/R42</f>
        <v>2.1147854203409757</v>
      </c>
      <c r="Y42" s="89">
        <v>10881</v>
      </c>
      <c r="Z42" s="102">
        <v>2.65</v>
      </c>
      <c r="AA42" s="89">
        <v>1894</v>
      </c>
      <c r="AB42" s="126">
        <f>+AA42/T42</f>
        <v>0.44881516587677728</v>
      </c>
      <c r="AC42" s="89" t="s">
        <v>760</v>
      </c>
      <c r="AD42" s="89" t="s">
        <v>761</v>
      </c>
      <c r="AE42" s="89" t="s">
        <v>762</v>
      </c>
      <c r="AF42" s="89">
        <v>1146</v>
      </c>
      <c r="AG42" s="89" t="s">
        <v>815</v>
      </c>
      <c r="AH42" s="161" t="s">
        <v>816</v>
      </c>
      <c r="AI42" s="162">
        <v>29873681277</v>
      </c>
      <c r="AJ42" s="102">
        <v>0.04</v>
      </c>
      <c r="AK42" s="86">
        <v>1427515668</v>
      </c>
      <c r="AL42" s="41" t="s">
        <v>1233</v>
      </c>
      <c r="AM42" s="123">
        <v>2.325E-2</v>
      </c>
      <c r="AN42" s="142">
        <v>44013</v>
      </c>
      <c r="AO42" s="142">
        <v>44196</v>
      </c>
      <c r="AP42" s="120" t="s">
        <v>1087</v>
      </c>
      <c r="AQ42" s="41" t="s">
        <v>1088</v>
      </c>
      <c r="AR42" s="196">
        <v>992</v>
      </c>
      <c r="AS42" s="196">
        <v>1004</v>
      </c>
      <c r="AT42" s="325">
        <v>1.01</v>
      </c>
      <c r="AU42" s="239" t="s">
        <v>1037</v>
      </c>
      <c r="AV42" s="239" t="s">
        <v>1038</v>
      </c>
      <c r="AW42" s="239" t="s">
        <v>1039</v>
      </c>
      <c r="AX42" s="239" t="s">
        <v>1040</v>
      </c>
      <c r="AY42" s="196">
        <v>7852</v>
      </c>
      <c r="AZ42" s="239" t="s">
        <v>1041</v>
      </c>
      <c r="BA42" s="239" t="s">
        <v>1042</v>
      </c>
      <c r="BB42" s="240">
        <v>2840091114</v>
      </c>
      <c r="BC42" s="179">
        <f>1094478563/BB42</f>
        <v>0.38536741219493142</v>
      </c>
      <c r="BD42" s="241">
        <v>300012300</v>
      </c>
      <c r="BE42" s="242" t="s">
        <v>1186</v>
      </c>
      <c r="BF42" s="194"/>
    </row>
    <row r="43" spans="1:58" s="94" customFormat="1" ht="122.25" customHeight="1" x14ac:dyDescent="0.25">
      <c r="A43" s="89" t="s">
        <v>518</v>
      </c>
      <c r="B43" s="89" t="s">
        <v>533</v>
      </c>
      <c r="C43" s="89" t="s">
        <v>502</v>
      </c>
      <c r="D43" s="89" t="s">
        <v>503</v>
      </c>
      <c r="E43" s="89" t="s">
        <v>534</v>
      </c>
      <c r="F43" s="89">
        <v>1.82</v>
      </c>
      <c r="G43" s="89" t="s">
        <v>1226</v>
      </c>
      <c r="H43" s="89" t="s">
        <v>314</v>
      </c>
      <c r="I43" s="89"/>
      <c r="J43" s="243" t="s">
        <v>1201</v>
      </c>
      <c r="K43" s="89" t="s">
        <v>598</v>
      </c>
      <c r="L43" s="78" t="s">
        <v>599</v>
      </c>
      <c r="M43" s="47">
        <v>42736</v>
      </c>
      <c r="N43" s="113">
        <v>43981</v>
      </c>
      <c r="O43" s="89" t="s">
        <v>691</v>
      </c>
      <c r="P43" s="89" t="s">
        <v>692</v>
      </c>
      <c r="Q43" s="102">
        <v>1</v>
      </c>
      <c r="R43" s="102">
        <v>1</v>
      </c>
      <c r="S43" s="102">
        <v>1</v>
      </c>
      <c r="T43" s="102">
        <v>1</v>
      </c>
      <c r="U43" s="102">
        <f>438723/438723</f>
        <v>1</v>
      </c>
      <c r="V43" s="102">
        <v>1</v>
      </c>
      <c r="W43" s="48">
        <v>311426</v>
      </c>
      <c r="X43" s="102">
        <v>1</v>
      </c>
      <c r="Y43" s="51">
        <v>1</v>
      </c>
      <c r="Z43" s="121">
        <v>1</v>
      </c>
      <c r="AA43" s="118">
        <v>1</v>
      </c>
      <c r="AB43" s="118">
        <v>1</v>
      </c>
      <c r="AC43" s="89" t="s">
        <v>763</v>
      </c>
      <c r="AD43" s="89" t="s">
        <v>764</v>
      </c>
      <c r="AE43" s="89" t="s">
        <v>765</v>
      </c>
      <c r="AF43" s="89">
        <v>88</v>
      </c>
      <c r="AG43" s="89" t="s">
        <v>817</v>
      </c>
      <c r="AH43" s="89" t="s">
        <v>818</v>
      </c>
      <c r="AI43" s="121" t="s">
        <v>642</v>
      </c>
      <c r="AJ43" s="121" t="s">
        <v>642</v>
      </c>
      <c r="AK43" s="165" t="s">
        <v>642</v>
      </c>
      <c r="AL43" s="41" t="s">
        <v>534</v>
      </c>
      <c r="AM43" s="123">
        <v>2.325E-2</v>
      </c>
      <c r="AN43" s="66">
        <v>43983</v>
      </c>
      <c r="AO43" s="66">
        <v>44196</v>
      </c>
      <c r="AP43" s="64" t="s">
        <v>926</v>
      </c>
      <c r="AQ43" s="64" t="s">
        <v>692</v>
      </c>
      <c r="AR43" s="211">
        <v>1</v>
      </c>
      <c r="AS43" s="244">
        <v>542139</v>
      </c>
      <c r="AT43" s="326">
        <v>1</v>
      </c>
      <c r="AU43" s="64" t="s">
        <v>927</v>
      </c>
      <c r="AV43" s="64" t="s">
        <v>928</v>
      </c>
      <c r="AW43" s="64" t="s">
        <v>929</v>
      </c>
      <c r="AX43" s="64" t="s">
        <v>930</v>
      </c>
      <c r="AY43" s="64">
        <v>88</v>
      </c>
      <c r="AZ43" s="64" t="s">
        <v>931</v>
      </c>
      <c r="BA43" s="64" t="s">
        <v>932</v>
      </c>
      <c r="BB43" s="64" t="s">
        <v>857</v>
      </c>
      <c r="BC43" s="64" t="s">
        <v>855</v>
      </c>
      <c r="BD43" s="64" t="s">
        <v>855</v>
      </c>
      <c r="BE43" s="64"/>
      <c r="BF43" s="64" t="s">
        <v>933</v>
      </c>
    </row>
    <row r="44" spans="1:58" s="94" customFormat="1" ht="99.75" customHeight="1" x14ac:dyDescent="0.25">
      <c r="A44" s="89" t="s">
        <v>518</v>
      </c>
      <c r="B44" s="89" t="s">
        <v>512</v>
      </c>
      <c r="C44" s="89" t="s">
        <v>454</v>
      </c>
      <c r="D44" s="89" t="s">
        <v>535</v>
      </c>
      <c r="E44" s="89" t="s">
        <v>1234</v>
      </c>
      <c r="F44" s="89">
        <v>1.82</v>
      </c>
      <c r="G44" s="89" t="s">
        <v>1226</v>
      </c>
      <c r="H44" s="89" t="s">
        <v>224</v>
      </c>
      <c r="I44" s="89"/>
      <c r="J44" s="245" t="s">
        <v>600</v>
      </c>
      <c r="K44" s="245" t="s">
        <v>601</v>
      </c>
      <c r="L44" s="243" t="s">
        <v>602</v>
      </c>
      <c r="M44" s="47">
        <v>42736</v>
      </c>
      <c r="N44" s="113">
        <v>43981</v>
      </c>
      <c r="O44" s="89" t="s">
        <v>693</v>
      </c>
      <c r="P44" s="89" t="s">
        <v>694</v>
      </c>
      <c r="Q44" s="102">
        <v>1</v>
      </c>
      <c r="R44" s="102">
        <v>1</v>
      </c>
      <c r="S44" s="102">
        <v>1</v>
      </c>
      <c r="T44" s="118">
        <v>1</v>
      </c>
      <c r="U44" s="118">
        <v>1</v>
      </c>
      <c r="V44" s="102">
        <v>1</v>
      </c>
      <c r="W44" s="102">
        <v>1</v>
      </c>
      <c r="X44" s="102">
        <v>1</v>
      </c>
      <c r="Y44" s="125">
        <v>1</v>
      </c>
      <c r="Z44" s="125">
        <v>1</v>
      </c>
      <c r="AA44" s="125">
        <v>1</v>
      </c>
      <c r="AB44" s="125">
        <v>1</v>
      </c>
      <c r="AC44" s="89" t="s">
        <v>763</v>
      </c>
      <c r="AD44" s="89" t="s">
        <v>764</v>
      </c>
      <c r="AE44" s="89" t="s">
        <v>766</v>
      </c>
      <c r="AF44" s="89">
        <v>1004</v>
      </c>
      <c r="AG44" s="89" t="s">
        <v>819</v>
      </c>
      <c r="AH44" s="89" t="s">
        <v>820</v>
      </c>
      <c r="AI44" s="166">
        <v>8209530411</v>
      </c>
      <c r="AJ44" s="121" t="s">
        <v>642</v>
      </c>
      <c r="AK44" s="167">
        <v>7025955581</v>
      </c>
      <c r="AL44" s="64" t="s">
        <v>917</v>
      </c>
      <c r="AM44" s="123">
        <v>2.325E-2</v>
      </c>
      <c r="AN44" s="66">
        <v>44013</v>
      </c>
      <c r="AO44" s="66">
        <v>44561</v>
      </c>
      <c r="AP44" s="64" t="s">
        <v>918</v>
      </c>
      <c r="AQ44" s="64" t="s">
        <v>919</v>
      </c>
      <c r="AR44" s="64">
        <v>5</v>
      </c>
      <c r="AS44" s="246">
        <v>5</v>
      </c>
      <c r="AT44" s="321">
        <v>1</v>
      </c>
      <c r="AU44" s="64" t="s">
        <v>920</v>
      </c>
      <c r="AV44" s="64" t="s">
        <v>921</v>
      </c>
      <c r="AW44" s="64" t="s">
        <v>922</v>
      </c>
      <c r="AX44" s="64" t="s">
        <v>923</v>
      </c>
      <c r="AY44" s="64">
        <v>7581</v>
      </c>
      <c r="AZ44" s="64" t="s">
        <v>924</v>
      </c>
      <c r="BA44" s="64" t="s">
        <v>925</v>
      </c>
      <c r="BB44" s="247">
        <v>504072882</v>
      </c>
      <c r="BC44" s="187">
        <v>0.92</v>
      </c>
      <c r="BD44" s="247">
        <v>504072882</v>
      </c>
      <c r="BE44" s="181" t="s">
        <v>1126</v>
      </c>
      <c r="BF44" s="181" t="s">
        <v>1127</v>
      </c>
    </row>
    <row r="45" spans="1:58" s="94" customFormat="1" ht="132" customHeight="1" x14ac:dyDescent="0.25">
      <c r="A45" s="89" t="s">
        <v>518</v>
      </c>
      <c r="B45" s="89" t="s">
        <v>533</v>
      </c>
      <c r="C45" s="89" t="s">
        <v>536</v>
      </c>
      <c r="D45" s="89" t="s">
        <v>537</v>
      </c>
      <c r="E45" s="89" t="s">
        <v>538</v>
      </c>
      <c r="F45" s="89">
        <v>1.82</v>
      </c>
      <c r="G45" s="89" t="s">
        <v>1224</v>
      </c>
      <c r="H45" s="89" t="s">
        <v>225</v>
      </c>
      <c r="I45" s="89"/>
      <c r="J45" s="89" t="s">
        <v>603</v>
      </c>
      <c r="K45" s="89" t="s">
        <v>604</v>
      </c>
      <c r="L45" s="89" t="s">
        <v>605</v>
      </c>
      <c r="M45" s="113">
        <v>42887</v>
      </c>
      <c r="N45" s="113">
        <v>43981</v>
      </c>
      <c r="O45" s="89" t="s">
        <v>695</v>
      </c>
      <c r="P45" s="89" t="s">
        <v>696</v>
      </c>
      <c r="Q45" s="118">
        <v>1</v>
      </c>
      <c r="R45" s="118">
        <v>1</v>
      </c>
      <c r="S45" s="118">
        <v>1</v>
      </c>
      <c r="T45" s="118">
        <v>1</v>
      </c>
      <c r="U45" s="118">
        <v>1</v>
      </c>
      <c r="V45" s="118">
        <v>1</v>
      </c>
      <c r="W45" s="118">
        <v>0</v>
      </c>
      <c r="X45" s="118">
        <v>1</v>
      </c>
      <c r="Y45" s="118">
        <v>1</v>
      </c>
      <c r="Z45" s="118">
        <v>1</v>
      </c>
      <c r="AA45" s="118">
        <v>1</v>
      </c>
      <c r="AB45" s="118">
        <v>1</v>
      </c>
      <c r="AC45" s="89" t="s">
        <v>767</v>
      </c>
      <c r="AD45" s="89" t="s">
        <v>768</v>
      </c>
      <c r="AE45" s="89" t="s">
        <v>769</v>
      </c>
      <c r="AF45" s="89">
        <v>1075</v>
      </c>
      <c r="AG45" s="89" t="s">
        <v>821</v>
      </c>
      <c r="AH45" s="89" t="s">
        <v>822</v>
      </c>
      <c r="AI45" s="56">
        <v>72633000000</v>
      </c>
      <c r="AJ45" s="126">
        <v>0.84899999999999998</v>
      </c>
      <c r="AK45" s="168">
        <v>61664000000</v>
      </c>
      <c r="AL45" s="64" t="s">
        <v>862</v>
      </c>
      <c r="AM45" s="123">
        <v>2.325E-2</v>
      </c>
      <c r="AN45" s="66">
        <v>44197</v>
      </c>
      <c r="AO45" s="66">
        <v>45657</v>
      </c>
      <c r="AP45" s="64" t="s">
        <v>910</v>
      </c>
      <c r="AQ45" s="64" t="s">
        <v>1045</v>
      </c>
      <c r="AR45" s="187">
        <v>1</v>
      </c>
      <c r="AS45" s="187">
        <v>1</v>
      </c>
      <c r="AT45" s="321">
        <v>1</v>
      </c>
      <c r="AU45" s="64" t="s">
        <v>911</v>
      </c>
      <c r="AV45" s="64" t="s">
        <v>912</v>
      </c>
      <c r="AW45" s="124" t="s">
        <v>913</v>
      </c>
      <c r="AX45" s="64" t="s">
        <v>914</v>
      </c>
      <c r="AY45" s="124">
        <v>7823</v>
      </c>
      <c r="AZ45" s="64" t="s">
        <v>915</v>
      </c>
      <c r="BA45" s="64" t="s">
        <v>916</v>
      </c>
      <c r="BB45" s="248">
        <v>206209543</v>
      </c>
      <c r="BC45" s="211">
        <v>1</v>
      </c>
      <c r="BD45" s="195">
        <v>0</v>
      </c>
      <c r="BE45" s="249" t="s">
        <v>1143</v>
      </c>
      <c r="BF45" s="250" t="s">
        <v>1144</v>
      </c>
    </row>
    <row r="46" spans="1:58" s="94" customFormat="1" ht="126" customHeight="1" x14ac:dyDescent="0.25">
      <c r="A46" s="89" t="s">
        <v>539</v>
      </c>
      <c r="B46" s="89" t="s">
        <v>540</v>
      </c>
      <c r="C46" s="89" t="s">
        <v>541</v>
      </c>
      <c r="D46" s="89" t="s">
        <v>542</v>
      </c>
      <c r="E46" s="89" t="s">
        <v>543</v>
      </c>
      <c r="F46" s="89">
        <v>1.82</v>
      </c>
      <c r="G46" s="89" t="s">
        <v>1225</v>
      </c>
      <c r="H46" s="89" t="s">
        <v>221</v>
      </c>
      <c r="I46" s="89"/>
      <c r="J46" s="89" t="s">
        <v>1200</v>
      </c>
      <c r="K46" s="89">
        <v>3134881446</v>
      </c>
      <c r="L46" s="89" t="s">
        <v>1123</v>
      </c>
      <c r="M46" s="113">
        <v>42522</v>
      </c>
      <c r="N46" s="113">
        <v>43981</v>
      </c>
      <c r="O46" s="89" t="s">
        <v>697</v>
      </c>
      <c r="P46" s="89" t="s">
        <v>698</v>
      </c>
      <c r="Q46" s="89">
        <v>2226</v>
      </c>
      <c r="R46" s="89">
        <v>2226</v>
      </c>
      <c r="S46" s="89">
        <v>2226</v>
      </c>
      <c r="T46" s="89">
        <v>2226</v>
      </c>
      <c r="U46" s="89">
        <v>2226</v>
      </c>
      <c r="V46" s="118">
        <v>1</v>
      </c>
      <c r="W46" s="89">
        <v>2361</v>
      </c>
      <c r="X46" s="118">
        <v>1.08</v>
      </c>
      <c r="Y46" s="133">
        <v>2408</v>
      </c>
      <c r="Z46" s="118">
        <v>1.08</v>
      </c>
      <c r="AA46" s="89">
        <v>2117</v>
      </c>
      <c r="AB46" s="118">
        <v>0.98</v>
      </c>
      <c r="AC46" s="89" t="s">
        <v>739</v>
      </c>
      <c r="AD46" s="89" t="s">
        <v>740</v>
      </c>
      <c r="AE46" s="89" t="s">
        <v>741</v>
      </c>
      <c r="AF46" s="89">
        <v>1099</v>
      </c>
      <c r="AG46" s="89" t="s">
        <v>741</v>
      </c>
      <c r="AH46" s="89" t="s">
        <v>823</v>
      </c>
      <c r="AI46" s="106">
        <v>210995094282</v>
      </c>
      <c r="AJ46" s="89">
        <v>100</v>
      </c>
      <c r="AK46" s="84">
        <v>145068336169</v>
      </c>
      <c r="AL46" s="287" t="s">
        <v>1103</v>
      </c>
      <c r="AM46" s="283">
        <v>2.325E-2</v>
      </c>
      <c r="AN46" s="284">
        <v>44013</v>
      </c>
      <c r="AO46" s="284">
        <v>44196</v>
      </c>
      <c r="AP46" s="176" t="s">
        <v>937</v>
      </c>
      <c r="AQ46" s="176" t="s">
        <v>938</v>
      </c>
      <c r="AR46" s="291">
        <v>2408</v>
      </c>
      <c r="AS46" s="292">
        <v>2059</v>
      </c>
      <c r="AT46" s="320">
        <v>0.85509999999999997</v>
      </c>
      <c r="AU46" s="286" t="s">
        <v>941</v>
      </c>
      <c r="AV46" s="286" t="s">
        <v>942</v>
      </c>
      <c r="AW46" s="288" t="s">
        <v>943</v>
      </c>
      <c r="AX46" s="176" t="s">
        <v>945</v>
      </c>
      <c r="AY46" s="288">
        <v>7770</v>
      </c>
      <c r="AZ46" s="287" t="s">
        <v>944</v>
      </c>
      <c r="BA46" s="287" t="s">
        <v>859</v>
      </c>
      <c r="BB46" s="273">
        <v>17410363320</v>
      </c>
      <c r="BC46" s="293">
        <v>100</v>
      </c>
      <c r="BD46" s="294">
        <v>15037217967.969999</v>
      </c>
      <c r="BE46" s="286" t="s">
        <v>1172</v>
      </c>
      <c r="BF46" s="296"/>
    </row>
    <row r="47" spans="1:58" s="94" customFormat="1" ht="116.45" customHeight="1" x14ac:dyDescent="0.25">
      <c r="A47" s="89" t="s">
        <v>539</v>
      </c>
      <c r="B47" s="89" t="s">
        <v>540</v>
      </c>
      <c r="C47" s="89" t="s">
        <v>541</v>
      </c>
      <c r="D47" s="89" t="s">
        <v>542</v>
      </c>
      <c r="E47" s="89" t="s">
        <v>544</v>
      </c>
      <c r="F47" s="89">
        <v>1.82</v>
      </c>
      <c r="G47" s="89" t="s">
        <v>1225</v>
      </c>
      <c r="H47" s="89" t="s">
        <v>221</v>
      </c>
      <c r="I47" s="89"/>
      <c r="J47" s="89" t="s">
        <v>1200</v>
      </c>
      <c r="K47" s="89">
        <v>3134881446</v>
      </c>
      <c r="L47" s="89" t="s">
        <v>1124</v>
      </c>
      <c r="M47" s="113">
        <v>42522</v>
      </c>
      <c r="N47" s="113">
        <v>43981</v>
      </c>
      <c r="O47" s="89" t="s">
        <v>699</v>
      </c>
      <c r="P47" s="89" t="s">
        <v>700</v>
      </c>
      <c r="Q47" s="89">
        <v>500</v>
      </c>
      <c r="R47" s="89">
        <v>500</v>
      </c>
      <c r="S47" s="89">
        <v>500</v>
      </c>
      <c r="T47" s="89">
        <v>500</v>
      </c>
      <c r="U47" s="89">
        <v>500</v>
      </c>
      <c r="V47" s="118">
        <v>1</v>
      </c>
      <c r="W47" s="89">
        <v>729</v>
      </c>
      <c r="X47" s="118">
        <v>1.1499999999999999</v>
      </c>
      <c r="Y47" s="133">
        <v>724</v>
      </c>
      <c r="Z47" s="118">
        <v>1.45</v>
      </c>
      <c r="AA47" s="89">
        <v>452</v>
      </c>
      <c r="AB47" s="118">
        <v>0.96</v>
      </c>
      <c r="AC47" s="89" t="s">
        <v>739</v>
      </c>
      <c r="AD47" s="89" t="s">
        <v>740</v>
      </c>
      <c r="AE47" s="89" t="s">
        <v>741</v>
      </c>
      <c r="AF47" s="89">
        <v>1099</v>
      </c>
      <c r="AG47" s="89" t="s">
        <v>741</v>
      </c>
      <c r="AH47" s="89" t="s">
        <v>824</v>
      </c>
      <c r="AI47" s="106">
        <v>14095347602</v>
      </c>
      <c r="AJ47" s="57">
        <v>1</v>
      </c>
      <c r="AK47" s="87">
        <v>9455732349</v>
      </c>
      <c r="AL47" s="176" t="s">
        <v>1104</v>
      </c>
      <c r="AM47" s="283">
        <v>2.325E-2</v>
      </c>
      <c r="AN47" s="284">
        <v>44013</v>
      </c>
      <c r="AO47" s="284">
        <v>44196</v>
      </c>
      <c r="AP47" s="176" t="s">
        <v>939</v>
      </c>
      <c r="AQ47" s="176" t="s">
        <v>940</v>
      </c>
      <c r="AR47" s="305">
        <v>400</v>
      </c>
      <c r="AS47" s="292">
        <v>443</v>
      </c>
      <c r="AT47" s="320">
        <v>1.1074999999999999</v>
      </c>
      <c r="AU47" s="286" t="s">
        <v>941</v>
      </c>
      <c r="AV47" s="286" t="s">
        <v>942</v>
      </c>
      <c r="AW47" s="288" t="s">
        <v>943</v>
      </c>
      <c r="AX47" s="176" t="s">
        <v>945</v>
      </c>
      <c r="AY47" s="288">
        <v>7770</v>
      </c>
      <c r="AZ47" s="287" t="s">
        <v>944</v>
      </c>
      <c r="BA47" s="176" t="s">
        <v>860</v>
      </c>
      <c r="BB47" s="256">
        <v>1482829176</v>
      </c>
      <c r="BC47" s="305">
        <v>100</v>
      </c>
      <c r="BD47" s="306">
        <v>1054011609</v>
      </c>
      <c r="BE47" s="295" t="s">
        <v>1171</v>
      </c>
      <c r="BF47" s="289" t="s">
        <v>1213</v>
      </c>
    </row>
    <row r="48" spans="1:58" s="94" customFormat="1" ht="118.5" customHeight="1" x14ac:dyDescent="0.25">
      <c r="A48" s="89" t="s">
        <v>539</v>
      </c>
      <c r="B48" s="89" t="s">
        <v>540</v>
      </c>
      <c r="C48" s="89" t="s">
        <v>541</v>
      </c>
      <c r="D48" s="89" t="s">
        <v>542</v>
      </c>
      <c r="E48" s="89" t="s">
        <v>545</v>
      </c>
      <c r="F48" s="89">
        <v>1.82</v>
      </c>
      <c r="G48" s="89" t="s">
        <v>1225</v>
      </c>
      <c r="H48" s="89" t="s">
        <v>221</v>
      </c>
      <c r="I48" s="89"/>
      <c r="J48" s="89" t="s">
        <v>606</v>
      </c>
      <c r="K48" s="89" t="s">
        <v>607</v>
      </c>
      <c r="L48" s="89" t="s">
        <v>608</v>
      </c>
      <c r="M48" s="113">
        <v>42522</v>
      </c>
      <c r="N48" s="113">
        <v>43981</v>
      </c>
      <c r="O48" s="89" t="s">
        <v>701</v>
      </c>
      <c r="P48" s="89" t="s">
        <v>702</v>
      </c>
      <c r="Q48" s="118">
        <v>1</v>
      </c>
      <c r="R48" s="118">
        <v>1</v>
      </c>
      <c r="S48" s="118">
        <v>1</v>
      </c>
      <c r="T48" s="118">
        <v>1</v>
      </c>
      <c r="U48" s="118">
        <v>1</v>
      </c>
      <c r="V48" s="118">
        <v>1</v>
      </c>
      <c r="W48" s="118">
        <v>1</v>
      </c>
      <c r="X48" s="118">
        <v>1</v>
      </c>
      <c r="Y48" s="118">
        <v>1</v>
      </c>
      <c r="Z48" s="118">
        <v>1</v>
      </c>
      <c r="AA48" s="118">
        <v>1</v>
      </c>
      <c r="AB48" s="118">
        <v>1</v>
      </c>
      <c r="AC48" s="89" t="s">
        <v>739</v>
      </c>
      <c r="AD48" s="89" t="s">
        <v>740</v>
      </c>
      <c r="AE48" s="89" t="s">
        <v>770</v>
      </c>
      <c r="AF48" s="89">
        <v>1108</v>
      </c>
      <c r="AG48" s="89" t="s">
        <v>770</v>
      </c>
      <c r="AH48" s="89" t="s">
        <v>449</v>
      </c>
      <c r="AI48" s="109" t="s">
        <v>455</v>
      </c>
      <c r="AJ48" s="89" t="s">
        <v>642</v>
      </c>
      <c r="AK48" s="98" t="s">
        <v>642</v>
      </c>
      <c r="AL48" s="252" t="s">
        <v>1105</v>
      </c>
      <c r="AM48" s="123">
        <v>2.325E-2</v>
      </c>
      <c r="AN48" s="253">
        <v>43983</v>
      </c>
      <c r="AO48" s="253">
        <v>44196</v>
      </c>
      <c r="AP48" s="254" t="s">
        <v>947</v>
      </c>
      <c r="AQ48" s="254" t="s">
        <v>1106</v>
      </c>
      <c r="AR48" s="336">
        <v>1</v>
      </c>
      <c r="AS48" s="336">
        <v>1</v>
      </c>
      <c r="AT48" s="327">
        <v>1</v>
      </c>
      <c r="AU48" s="63" t="s">
        <v>948</v>
      </c>
      <c r="AV48" s="63" t="s">
        <v>949</v>
      </c>
      <c r="AW48" s="124" t="s">
        <v>950</v>
      </c>
      <c r="AX48" s="63" t="s">
        <v>951</v>
      </c>
      <c r="AY48" s="124">
        <v>7757</v>
      </c>
      <c r="AZ48" s="63" t="s">
        <v>952</v>
      </c>
      <c r="BA48" s="63" t="s">
        <v>953</v>
      </c>
      <c r="BB48" s="256">
        <v>15572859762</v>
      </c>
      <c r="BC48" s="196">
        <v>100</v>
      </c>
      <c r="BD48" s="256">
        <v>14499022696.479998</v>
      </c>
      <c r="BE48" s="190" t="s">
        <v>1179</v>
      </c>
      <c r="BF48" s="190" t="s">
        <v>1180</v>
      </c>
    </row>
    <row r="49" spans="1:58" s="94" customFormat="1" ht="90.75" customHeight="1" x14ac:dyDescent="0.25">
      <c r="A49" s="89" t="s">
        <v>539</v>
      </c>
      <c r="B49" s="89" t="s">
        <v>540</v>
      </c>
      <c r="C49" s="89" t="s">
        <v>541</v>
      </c>
      <c r="D49" s="89" t="s">
        <v>542</v>
      </c>
      <c r="E49" s="89" t="s">
        <v>545</v>
      </c>
      <c r="F49" s="89">
        <v>1.82</v>
      </c>
      <c r="G49" s="89" t="s">
        <v>1225</v>
      </c>
      <c r="H49" s="89" t="s">
        <v>221</v>
      </c>
      <c r="I49" s="89"/>
      <c r="J49" s="89" t="s">
        <v>606</v>
      </c>
      <c r="K49" s="89" t="s">
        <v>607</v>
      </c>
      <c r="L49" s="89" t="s">
        <v>608</v>
      </c>
      <c r="M49" s="113">
        <v>42522</v>
      </c>
      <c r="N49" s="113">
        <v>43981</v>
      </c>
      <c r="O49" s="89" t="s">
        <v>703</v>
      </c>
      <c r="P49" s="89" t="s">
        <v>704</v>
      </c>
      <c r="Q49" s="118">
        <v>1</v>
      </c>
      <c r="R49" s="118">
        <v>1</v>
      </c>
      <c r="S49" s="118">
        <v>1</v>
      </c>
      <c r="T49" s="118">
        <v>1</v>
      </c>
      <c r="U49" s="118">
        <v>1</v>
      </c>
      <c r="V49" s="118">
        <v>1</v>
      </c>
      <c r="W49" s="118">
        <v>1</v>
      </c>
      <c r="X49" s="118">
        <v>1</v>
      </c>
      <c r="Y49" s="118">
        <v>1</v>
      </c>
      <c r="Z49" s="118">
        <v>1</v>
      </c>
      <c r="AA49" s="118">
        <v>1</v>
      </c>
      <c r="AB49" s="118">
        <v>1</v>
      </c>
      <c r="AC49" s="89" t="s">
        <v>739</v>
      </c>
      <c r="AD49" s="89" t="s">
        <v>740</v>
      </c>
      <c r="AE49" s="89" t="s">
        <v>770</v>
      </c>
      <c r="AF49" s="89">
        <v>1108</v>
      </c>
      <c r="AG49" s="89" t="s">
        <v>770</v>
      </c>
      <c r="AH49" s="89" t="s">
        <v>466</v>
      </c>
      <c r="AI49" s="109" t="s">
        <v>455</v>
      </c>
      <c r="AJ49" s="89" t="s">
        <v>642</v>
      </c>
      <c r="AK49" s="98" t="s">
        <v>642</v>
      </c>
      <c r="AL49" s="116" t="s">
        <v>644</v>
      </c>
      <c r="AM49" s="116"/>
      <c r="AN49" s="116" t="s">
        <v>644</v>
      </c>
      <c r="AO49" s="116" t="s">
        <v>644</v>
      </c>
      <c r="AP49" s="116" t="s">
        <v>644</v>
      </c>
      <c r="AQ49" s="116" t="s">
        <v>644</v>
      </c>
      <c r="AR49" s="116" t="s">
        <v>644</v>
      </c>
      <c r="AS49" s="255"/>
      <c r="AT49" s="322"/>
      <c r="AU49" s="116" t="s">
        <v>644</v>
      </c>
      <c r="AV49" s="116" t="s">
        <v>644</v>
      </c>
      <c r="AW49" s="116" t="s">
        <v>644</v>
      </c>
      <c r="AX49" s="116" t="s">
        <v>644</v>
      </c>
      <c r="AY49" s="116" t="s">
        <v>644</v>
      </c>
      <c r="AZ49" s="116" t="s">
        <v>644</v>
      </c>
      <c r="BA49" s="116" t="s">
        <v>644</v>
      </c>
      <c r="BB49" s="116" t="s">
        <v>644</v>
      </c>
      <c r="BC49" s="116" t="s">
        <v>644</v>
      </c>
      <c r="BD49" s="116" t="s">
        <v>644</v>
      </c>
      <c r="BE49" s="299"/>
      <c r="BF49" s="116"/>
    </row>
    <row r="50" spans="1:58" s="94" customFormat="1" ht="98.25" customHeight="1" x14ac:dyDescent="0.25">
      <c r="A50" s="89" t="s">
        <v>539</v>
      </c>
      <c r="B50" s="89" t="s">
        <v>546</v>
      </c>
      <c r="C50" s="89" t="s">
        <v>547</v>
      </c>
      <c r="D50" s="89" t="s">
        <v>548</v>
      </c>
      <c r="E50" s="89" t="s">
        <v>549</v>
      </c>
      <c r="F50" s="89">
        <v>1.82</v>
      </c>
      <c r="G50" s="89" t="s">
        <v>1225</v>
      </c>
      <c r="H50" s="89" t="s">
        <v>221</v>
      </c>
      <c r="I50" s="89"/>
      <c r="J50" s="89" t="s">
        <v>609</v>
      </c>
      <c r="K50" s="89" t="s">
        <v>610</v>
      </c>
      <c r="L50" s="89" t="s">
        <v>611</v>
      </c>
      <c r="M50" s="113">
        <v>42887</v>
      </c>
      <c r="N50" s="113">
        <v>43981</v>
      </c>
      <c r="O50" s="89" t="s">
        <v>705</v>
      </c>
      <c r="P50" s="89" t="s">
        <v>706</v>
      </c>
      <c r="Q50" s="118">
        <v>1</v>
      </c>
      <c r="R50" s="118">
        <v>1</v>
      </c>
      <c r="S50" s="118">
        <v>1</v>
      </c>
      <c r="T50" s="118">
        <v>1</v>
      </c>
      <c r="U50" s="118">
        <v>1</v>
      </c>
      <c r="V50" s="118">
        <v>1</v>
      </c>
      <c r="W50" s="118">
        <v>0.91</v>
      </c>
      <c r="X50" s="118">
        <v>0.91</v>
      </c>
      <c r="Y50" s="102">
        <v>1</v>
      </c>
      <c r="Z50" s="102">
        <v>1</v>
      </c>
      <c r="AA50" s="89" t="s">
        <v>642</v>
      </c>
      <c r="AB50" s="89" t="s">
        <v>642</v>
      </c>
      <c r="AC50" s="89" t="s">
        <v>771</v>
      </c>
      <c r="AD50" s="89" t="s">
        <v>772</v>
      </c>
      <c r="AE50" s="89" t="s">
        <v>773</v>
      </c>
      <c r="AF50" s="89">
        <v>1086</v>
      </c>
      <c r="AG50" s="89" t="s">
        <v>773</v>
      </c>
      <c r="AH50" s="89" t="s">
        <v>825</v>
      </c>
      <c r="AI50" s="106" t="s">
        <v>843</v>
      </c>
      <c r="AJ50" s="89" t="s">
        <v>642</v>
      </c>
      <c r="AK50" s="98" t="s">
        <v>642</v>
      </c>
      <c r="AL50" s="88" t="s">
        <v>455</v>
      </c>
      <c r="AM50" s="88"/>
      <c r="AN50" s="88" t="s">
        <v>455</v>
      </c>
      <c r="AO50" s="88" t="s">
        <v>455</v>
      </c>
      <c r="AP50" s="88" t="s">
        <v>455</v>
      </c>
      <c r="AQ50" s="88" t="s">
        <v>455</v>
      </c>
      <c r="AR50" s="88" t="s">
        <v>455</v>
      </c>
      <c r="AS50" s="88"/>
      <c r="AT50" s="328"/>
      <c r="AU50" s="88" t="s">
        <v>455</v>
      </c>
      <c r="AV50" s="88" t="s">
        <v>455</v>
      </c>
      <c r="AW50" s="88" t="s">
        <v>455</v>
      </c>
      <c r="AX50" s="88" t="s">
        <v>455</v>
      </c>
      <c r="AY50" s="88" t="s">
        <v>455</v>
      </c>
      <c r="AZ50" s="88" t="s">
        <v>455</v>
      </c>
      <c r="BA50" s="88" t="s">
        <v>455</v>
      </c>
      <c r="BB50" s="88" t="s">
        <v>455</v>
      </c>
      <c r="BC50" s="88" t="s">
        <v>455</v>
      </c>
      <c r="BD50" s="88" t="s">
        <v>455</v>
      </c>
      <c r="BE50" s="300"/>
      <c r="BF50" s="41" t="s">
        <v>1002</v>
      </c>
    </row>
    <row r="51" spans="1:58" s="94" customFormat="1" ht="127.5" x14ac:dyDescent="0.25">
      <c r="A51" s="89" t="s">
        <v>539</v>
      </c>
      <c r="B51" s="89" t="s">
        <v>546</v>
      </c>
      <c r="C51" s="89" t="s">
        <v>547</v>
      </c>
      <c r="D51" s="89" t="s">
        <v>548</v>
      </c>
      <c r="E51" s="89" t="s">
        <v>550</v>
      </c>
      <c r="F51" s="89">
        <v>1.82</v>
      </c>
      <c r="G51" s="89"/>
      <c r="H51" s="89" t="s">
        <v>576</v>
      </c>
      <c r="I51" s="89" t="s">
        <v>576</v>
      </c>
      <c r="J51" s="89" t="s">
        <v>612</v>
      </c>
      <c r="K51" s="89" t="s">
        <v>613</v>
      </c>
      <c r="L51" s="89" t="s">
        <v>614</v>
      </c>
      <c r="M51" s="113">
        <v>42736</v>
      </c>
      <c r="N51" s="113">
        <v>43830</v>
      </c>
      <c r="O51" s="89" t="s">
        <v>707</v>
      </c>
      <c r="P51" s="89" t="s">
        <v>708</v>
      </c>
      <c r="Q51" s="118">
        <v>1</v>
      </c>
      <c r="R51" s="118">
        <v>1</v>
      </c>
      <c r="S51" s="118">
        <v>1</v>
      </c>
      <c r="T51" s="118">
        <v>1</v>
      </c>
      <c r="U51" s="118">
        <v>1</v>
      </c>
      <c r="V51" s="118">
        <v>1</v>
      </c>
      <c r="W51" s="118">
        <v>1</v>
      </c>
      <c r="X51" s="118">
        <v>1</v>
      </c>
      <c r="Y51" s="118">
        <v>1</v>
      </c>
      <c r="Z51" s="118">
        <v>1</v>
      </c>
      <c r="AA51" s="118" t="s">
        <v>1051</v>
      </c>
      <c r="AB51" s="118"/>
      <c r="AC51" s="89" t="s">
        <v>455</v>
      </c>
      <c r="AD51" s="89" t="s">
        <v>455</v>
      </c>
      <c r="AE51" s="89" t="s">
        <v>455</v>
      </c>
      <c r="AF51" s="89" t="s">
        <v>455</v>
      </c>
      <c r="AG51" s="89" t="s">
        <v>455</v>
      </c>
      <c r="AH51" s="89" t="s">
        <v>455</v>
      </c>
      <c r="AI51" s="89" t="s">
        <v>455</v>
      </c>
      <c r="AJ51" s="89" t="s">
        <v>455</v>
      </c>
      <c r="AK51" s="119" t="s">
        <v>455</v>
      </c>
      <c r="AL51" s="88" t="s">
        <v>455</v>
      </c>
      <c r="AM51" s="88"/>
      <c r="AN51" s="88" t="s">
        <v>455</v>
      </c>
      <c r="AO51" s="88" t="s">
        <v>455</v>
      </c>
      <c r="AP51" s="88" t="s">
        <v>455</v>
      </c>
      <c r="AQ51" s="88" t="s">
        <v>455</v>
      </c>
      <c r="AR51" s="88" t="s">
        <v>455</v>
      </c>
      <c r="AS51" s="88"/>
      <c r="AT51" s="328"/>
      <c r="AU51" s="88" t="s">
        <v>455</v>
      </c>
      <c r="AV51" s="88" t="s">
        <v>455</v>
      </c>
      <c r="AW51" s="95" t="s">
        <v>455</v>
      </c>
      <c r="AX51" s="95" t="s">
        <v>455</v>
      </c>
      <c r="AY51" s="95" t="s">
        <v>455</v>
      </c>
      <c r="AZ51" s="95" t="s">
        <v>455</v>
      </c>
      <c r="BA51" s="88" t="s">
        <v>455</v>
      </c>
      <c r="BB51" s="88" t="s">
        <v>455</v>
      </c>
      <c r="BC51" s="88" t="s">
        <v>455</v>
      </c>
      <c r="BD51" s="88" t="s">
        <v>455</v>
      </c>
      <c r="BE51" s="88"/>
      <c r="BF51" s="116"/>
    </row>
    <row r="52" spans="1:58" s="94" customFormat="1" ht="126.6" customHeight="1" x14ac:dyDescent="0.25">
      <c r="A52" s="89" t="s">
        <v>539</v>
      </c>
      <c r="B52" s="89" t="s">
        <v>546</v>
      </c>
      <c r="C52" s="89" t="s">
        <v>547</v>
      </c>
      <c r="D52" s="89" t="s">
        <v>551</v>
      </c>
      <c r="E52" s="89" t="s">
        <v>552</v>
      </c>
      <c r="F52" s="89">
        <v>1.82</v>
      </c>
      <c r="G52" s="89" t="s">
        <v>1227</v>
      </c>
      <c r="H52" s="89" t="s">
        <v>226</v>
      </c>
      <c r="I52" s="132"/>
      <c r="J52" s="132" t="s">
        <v>1048</v>
      </c>
      <c r="K52" s="132" t="s">
        <v>1049</v>
      </c>
      <c r="L52" s="132" t="s">
        <v>1050</v>
      </c>
      <c r="M52" s="275">
        <v>42826</v>
      </c>
      <c r="N52" s="275">
        <v>44196</v>
      </c>
      <c r="O52" s="132" t="s">
        <v>709</v>
      </c>
      <c r="P52" s="132" t="s">
        <v>710</v>
      </c>
      <c r="Q52" s="118">
        <v>1</v>
      </c>
      <c r="R52" s="118">
        <v>1</v>
      </c>
      <c r="S52" s="118">
        <v>1</v>
      </c>
      <c r="T52" s="118">
        <v>1</v>
      </c>
      <c r="U52" s="118">
        <v>1</v>
      </c>
      <c r="V52" s="118">
        <v>1</v>
      </c>
      <c r="W52" s="118">
        <v>1</v>
      </c>
      <c r="X52" s="118">
        <v>1</v>
      </c>
      <c r="Y52" s="118">
        <v>1</v>
      </c>
      <c r="Z52" s="118">
        <v>1</v>
      </c>
      <c r="AA52" s="118">
        <v>1</v>
      </c>
      <c r="AB52" s="118">
        <v>1</v>
      </c>
      <c r="AC52" s="89" t="s">
        <v>774</v>
      </c>
      <c r="AD52" s="89" t="s">
        <v>775</v>
      </c>
      <c r="AE52" s="89" t="s">
        <v>747</v>
      </c>
      <c r="AF52" s="89">
        <v>1068</v>
      </c>
      <c r="AG52" s="89" t="s">
        <v>826</v>
      </c>
      <c r="AH52" s="89" t="s">
        <v>448</v>
      </c>
      <c r="AI52" s="53">
        <v>3235000000</v>
      </c>
      <c r="AJ52" s="89" t="s">
        <v>455</v>
      </c>
      <c r="AK52" s="119" t="s">
        <v>642</v>
      </c>
      <c r="AL52" s="349" t="s">
        <v>954</v>
      </c>
      <c r="AM52" s="355">
        <v>2.325E-2</v>
      </c>
      <c r="AN52" s="365">
        <v>43983</v>
      </c>
      <c r="AO52" s="358" t="s">
        <v>955</v>
      </c>
      <c r="AP52" s="349" t="s">
        <v>1067</v>
      </c>
      <c r="AQ52" s="353" t="s">
        <v>1068</v>
      </c>
      <c r="AR52" s="357">
        <v>1</v>
      </c>
      <c r="AS52" s="357">
        <v>1</v>
      </c>
      <c r="AT52" s="357">
        <v>1</v>
      </c>
      <c r="AU52" s="361" t="s">
        <v>956</v>
      </c>
      <c r="AV52" s="361" t="s">
        <v>957</v>
      </c>
      <c r="AW52" s="361" t="s">
        <v>958</v>
      </c>
      <c r="AX52" s="361" t="s">
        <v>959</v>
      </c>
      <c r="AY52" s="361">
        <v>7734</v>
      </c>
      <c r="AZ52" s="361" t="s">
        <v>990</v>
      </c>
      <c r="BA52" s="352" t="s">
        <v>857</v>
      </c>
      <c r="BB52" s="352" t="s">
        <v>857</v>
      </c>
      <c r="BC52" s="352" t="s">
        <v>857</v>
      </c>
      <c r="BD52" s="352" t="s">
        <v>857</v>
      </c>
      <c r="BE52" s="289" t="s">
        <v>1246</v>
      </c>
      <c r="BF52" s="361" t="s">
        <v>1081</v>
      </c>
    </row>
    <row r="53" spans="1:58" s="94" customFormat="1" ht="141.6" customHeight="1" x14ac:dyDescent="0.25">
      <c r="A53" s="89" t="s">
        <v>539</v>
      </c>
      <c r="B53" s="89" t="s">
        <v>540</v>
      </c>
      <c r="C53" s="89" t="s">
        <v>541</v>
      </c>
      <c r="D53" s="89" t="s">
        <v>553</v>
      </c>
      <c r="E53" s="89" t="s">
        <v>554</v>
      </c>
      <c r="F53" s="89">
        <v>1.82</v>
      </c>
      <c r="G53" s="89" t="s">
        <v>1227</v>
      </c>
      <c r="H53" s="89" t="s">
        <v>226</v>
      </c>
      <c r="I53" s="132"/>
      <c r="J53" s="132" t="s">
        <v>1048</v>
      </c>
      <c r="K53" s="132" t="s">
        <v>1049</v>
      </c>
      <c r="L53" s="132" t="s">
        <v>1050</v>
      </c>
      <c r="M53" s="275">
        <v>42826</v>
      </c>
      <c r="N53" s="275">
        <v>44196</v>
      </c>
      <c r="O53" s="132" t="s">
        <v>711</v>
      </c>
      <c r="P53" s="132" t="s">
        <v>712</v>
      </c>
      <c r="Q53" s="118">
        <v>1</v>
      </c>
      <c r="R53" s="118">
        <v>1</v>
      </c>
      <c r="S53" s="118">
        <v>1</v>
      </c>
      <c r="T53" s="118">
        <v>1</v>
      </c>
      <c r="U53" s="118">
        <v>1</v>
      </c>
      <c r="V53" s="118">
        <v>1</v>
      </c>
      <c r="W53" s="118">
        <v>1</v>
      </c>
      <c r="X53" s="118">
        <v>1</v>
      </c>
      <c r="Y53" s="118">
        <v>1</v>
      </c>
      <c r="Z53" s="118">
        <v>1</v>
      </c>
      <c r="AA53" s="118">
        <v>1</v>
      </c>
      <c r="AB53" s="118">
        <v>1</v>
      </c>
      <c r="AC53" s="89" t="s">
        <v>774</v>
      </c>
      <c r="AD53" s="89" t="s">
        <v>776</v>
      </c>
      <c r="AE53" s="89" t="s">
        <v>747</v>
      </c>
      <c r="AF53" s="89">
        <v>1068</v>
      </c>
      <c r="AG53" s="89" t="s">
        <v>826</v>
      </c>
      <c r="AH53" s="89" t="s">
        <v>464</v>
      </c>
      <c r="AI53" s="53">
        <v>31392000000</v>
      </c>
      <c r="AJ53" s="89" t="s">
        <v>642</v>
      </c>
      <c r="AK53" s="119" t="s">
        <v>642</v>
      </c>
      <c r="AL53" s="362" t="s">
        <v>554</v>
      </c>
      <c r="AM53" s="355">
        <v>2.325E-2</v>
      </c>
      <c r="AN53" s="365">
        <v>43983</v>
      </c>
      <c r="AO53" s="363" t="s">
        <v>955</v>
      </c>
      <c r="AP53" s="362" t="s">
        <v>1066</v>
      </c>
      <c r="AQ53" s="364" t="s">
        <v>1069</v>
      </c>
      <c r="AR53" s="357">
        <v>1</v>
      </c>
      <c r="AS53" s="357">
        <v>1</v>
      </c>
      <c r="AT53" s="357">
        <v>1</v>
      </c>
      <c r="AU53" s="361" t="s">
        <v>956</v>
      </c>
      <c r="AV53" s="361" t="s">
        <v>957</v>
      </c>
      <c r="AW53" s="361" t="s">
        <v>958</v>
      </c>
      <c r="AX53" s="361" t="s">
        <v>960</v>
      </c>
      <c r="AY53" s="361">
        <v>7734</v>
      </c>
      <c r="AZ53" s="361" t="s">
        <v>990</v>
      </c>
      <c r="BA53" s="352" t="s">
        <v>857</v>
      </c>
      <c r="BB53" s="352" t="s">
        <v>857</v>
      </c>
      <c r="BC53" s="352" t="s">
        <v>857</v>
      </c>
      <c r="BD53" s="352" t="s">
        <v>857</v>
      </c>
      <c r="BE53" s="289" t="s">
        <v>1245</v>
      </c>
      <c r="BF53" s="361" t="s">
        <v>1081</v>
      </c>
    </row>
    <row r="54" spans="1:58" s="94" customFormat="1" ht="81" customHeight="1" x14ac:dyDescent="0.25">
      <c r="A54" s="289" t="s">
        <v>539</v>
      </c>
      <c r="B54" s="289" t="s">
        <v>540</v>
      </c>
      <c r="C54" s="289" t="s">
        <v>555</v>
      </c>
      <c r="D54" s="289" t="s">
        <v>553</v>
      </c>
      <c r="E54" s="289" t="s">
        <v>556</v>
      </c>
      <c r="F54" s="289">
        <v>1.82</v>
      </c>
      <c r="G54" s="289" t="s">
        <v>186</v>
      </c>
      <c r="H54" s="289" t="s">
        <v>226</v>
      </c>
      <c r="I54" s="199"/>
      <c r="J54" s="289" t="s">
        <v>1238</v>
      </c>
      <c r="K54" s="289" t="s">
        <v>1239</v>
      </c>
      <c r="L54" s="289" t="s">
        <v>1240</v>
      </c>
      <c r="M54" s="366">
        <v>42736</v>
      </c>
      <c r="N54" s="366">
        <v>44196</v>
      </c>
      <c r="O54" s="199" t="s">
        <v>713</v>
      </c>
      <c r="P54" s="199" t="s">
        <v>714</v>
      </c>
      <c r="Q54" s="373">
        <v>1</v>
      </c>
      <c r="R54" s="373">
        <v>1</v>
      </c>
      <c r="S54" s="373">
        <v>1</v>
      </c>
      <c r="T54" s="373">
        <v>1</v>
      </c>
      <c r="U54" s="373">
        <v>1</v>
      </c>
      <c r="V54" s="373">
        <v>1</v>
      </c>
      <c r="W54" s="373">
        <v>1</v>
      </c>
      <c r="X54" s="373">
        <v>1</v>
      </c>
      <c r="Y54" s="373">
        <v>1</v>
      </c>
      <c r="Z54" s="373">
        <v>1</v>
      </c>
      <c r="AA54" s="373">
        <v>1</v>
      </c>
      <c r="AB54" s="373">
        <v>1</v>
      </c>
      <c r="AC54" s="199" t="s">
        <v>748</v>
      </c>
      <c r="AD54" s="199" t="s">
        <v>746</v>
      </c>
      <c r="AE54" s="199" t="s">
        <v>747</v>
      </c>
      <c r="AF54" s="199">
        <v>1069</v>
      </c>
      <c r="AG54" s="199" t="s">
        <v>827</v>
      </c>
      <c r="AH54" s="199" t="s">
        <v>465</v>
      </c>
      <c r="AI54" s="367">
        <v>6539000000</v>
      </c>
      <c r="AJ54" s="199" t="s">
        <v>857</v>
      </c>
      <c r="AK54" s="199" t="s">
        <v>857</v>
      </c>
      <c r="AL54" s="310" t="s">
        <v>961</v>
      </c>
      <c r="AM54" s="355">
        <v>2.325E-2</v>
      </c>
      <c r="AN54" s="365">
        <v>43983</v>
      </c>
      <c r="AO54" s="365" t="s">
        <v>955</v>
      </c>
      <c r="AP54" s="361" t="s">
        <v>1070</v>
      </c>
      <c r="AQ54" s="357" t="s">
        <v>1071</v>
      </c>
      <c r="AR54" s="357">
        <v>1</v>
      </c>
      <c r="AS54" s="368">
        <v>1</v>
      </c>
      <c r="AT54" s="354">
        <v>1</v>
      </c>
      <c r="AU54" s="369" t="s">
        <v>962</v>
      </c>
      <c r="AV54" s="361" t="s">
        <v>949</v>
      </c>
      <c r="AW54" s="361" t="s">
        <v>963</v>
      </c>
      <c r="AX54" s="361" t="s">
        <v>964</v>
      </c>
      <c r="AY54" s="296">
        <v>7675</v>
      </c>
      <c r="AZ54" s="361" t="s">
        <v>991</v>
      </c>
      <c r="BA54" s="289" t="s">
        <v>964</v>
      </c>
      <c r="BB54" s="352" t="s">
        <v>857</v>
      </c>
      <c r="BC54" s="352" t="s">
        <v>857</v>
      </c>
      <c r="BD54" s="352" t="s">
        <v>857</v>
      </c>
      <c r="BE54" s="289" t="s">
        <v>1241</v>
      </c>
      <c r="BF54" s="361" t="s">
        <v>1081</v>
      </c>
    </row>
    <row r="55" spans="1:58" s="94" customFormat="1" ht="69.75" customHeight="1" x14ac:dyDescent="0.25">
      <c r="A55" s="89" t="s">
        <v>539</v>
      </c>
      <c r="B55" s="89" t="s">
        <v>546</v>
      </c>
      <c r="C55" s="89" t="s">
        <v>547</v>
      </c>
      <c r="D55" s="89" t="s">
        <v>553</v>
      </c>
      <c r="E55" s="89" t="s">
        <v>557</v>
      </c>
      <c r="F55" s="89">
        <v>1.82</v>
      </c>
      <c r="G55" s="89" t="s">
        <v>1227</v>
      </c>
      <c r="H55" s="89" t="s">
        <v>226</v>
      </c>
      <c r="I55" s="132"/>
      <c r="J55" s="132" t="s">
        <v>1048</v>
      </c>
      <c r="K55" s="132" t="s">
        <v>1049</v>
      </c>
      <c r="L55" s="132" t="s">
        <v>1050</v>
      </c>
      <c r="M55" s="275">
        <v>42736</v>
      </c>
      <c r="N55" s="275" t="s">
        <v>1058</v>
      </c>
      <c r="O55" s="132" t="s">
        <v>715</v>
      </c>
      <c r="P55" s="132" t="s">
        <v>716</v>
      </c>
      <c r="Q55" s="118">
        <v>1</v>
      </c>
      <c r="R55" s="118">
        <v>1</v>
      </c>
      <c r="S55" s="118">
        <v>1</v>
      </c>
      <c r="T55" s="118">
        <v>1</v>
      </c>
      <c r="U55" s="118">
        <v>1</v>
      </c>
      <c r="V55" s="118">
        <v>1</v>
      </c>
      <c r="W55" s="118">
        <v>1</v>
      </c>
      <c r="X55" s="118">
        <v>1</v>
      </c>
      <c r="Y55" s="118">
        <v>1</v>
      </c>
      <c r="Z55" s="118">
        <v>1</v>
      </c>
      <c r="AA55" s="118">
        <v>1</v>
      </c>
      <c r="AB55" s="118">
        <v>1</v>
      </c>
      <c r="AC55" s="89" t="s">
        <v>748</v>
      </c>
      <c r="AD55" s="89" t="s">
        <v>746</v>
      </c>
      <c r="AE55" s="89" t="s">
        <v>747</v>
      </c>
      <c r="AF55" s="89">
        <v>1069</v>
      </c>
      <c r="AG55" s="89" t="s">
        <v>828</v>
      </c>
      <c r="AH55" s="89" t="s">
        <v>829</v>
      </c>
      <c r="AI55" s="53">
        <v>6580000000</v>
      </c>
      <c r="AJ55" s="89" t="s">
        <v>642</v>
      </c>
      <c r="AK55" s="119" t="s">
        <v>642</v>
      </c>
      <c r="AL55" s="88" t="s">
        <v>455</v>
      </c>
      <c r="AM55" s="88"/>
      <c r="AN55" s="88" t="s">
        <v>455</v>
      </c>
      <c r="AO55" s="88" t="s">
        <v>455</v>
      </c>
      <c r="AP55" s="88" t="s">
        <v>455</v>
      </c>
      <c r="AQ55" s="88" t="s">
        <v>455</v>
      </c>
      <c r="AR55" s="88" t="s">
        <v>455</v>
      </c>
      <c r="AS55" s="88"/>
      <c r="AT55" s="328"/>
      <c r="AU55" s="88" t="s">
        <v>455</v>
      </c>
      <c r="AV55" s="88" t="s">
        <v>455</v>
      </c>
      <c r="AW55" s="96" t="s">
        <v>455</v>
      </c>
      <c r="AX55" s="96" t="s">
        <v>455</v>
      </c>
      <c r="AY55" s="96" t="s">
        <v>455</v>
      </c>
      <c r="AZ55" s="96" t="s">
        <v>455</v>
      </c>
      <c r="BA55" s="88" t="s">
        <v>455</v>
      </c>
      <c r="BB55" s="88" t="s">
        <v>455</v>
      </c>
      <c r="BC55" s="88" t="s">
        <v>455</v>
      </c>
      <c r="BD55" s="88" t="s">
        <v>455</v>
      </c>
      <c r="BE55" s="88"/>
      <c r="BF55" s="116"/>
    </row>
    <row r="56" spans="1:58" s="94" customFormat="1" ht="87" customHeight="1" x14ac:dyDescent="0.25">
      <c r="A56" s="199" t="s">
        <v>539</v>
      </c>
      <c r="B56" s="199" t="s">
        <v>540</v>
      </c>
      <c r="C56" s="199" t="s">
        <v>547</v>
      </c>
      <c r="D56" s="199" t="s">
        <v>553</v>
      </c>
      <c r="E56" s="199" t="s">
        <v>558</v>
      </c>
      <c r="F56" s="199">
        <v>1.82</v>
      </c>
      <c r="G56" s="199" t="s">
        <v>186</v>
      </c>
      <c r="H56" s="199" t="s">
        <v>226</v>
      </c>
      <c r="I56" s="199"/>
      <c r="J56" s="199" t="s">
        <v>1251</v>
      </c>
      <c r="K56" s="199" t="s">
        <v>1252</v>
      </c>
      <c r="L56" s="199" t="s">
        <v>1253</v>
      </c>
      <c r="M56" s="372">
        <v>42736</v>
      </c>
      <c r="N56" s="372" t="s">
        <v>1058</v>
      </c>
      <c r="O56" s="199" t="s">
        <v>717</v>
      </c>
      <c r="P56" s="199" t="s">
        <v>718</v>
      </c>
      <c r="Q56" s="373">
        <v>1</v>
      </c>
      <c r="R56" s="373">
        <v>1</v>
      </c>
      <c r="S56" s="373">
        <v>1</v>
      </c>
      <c r="T56" s="373">
        <v>1</v>
      </c>
      <c r="U56" s="373">
        <v>1</v>
      </c>
      <c r="V56" s="373">
        <v>1</v>
      </c>
      <c r="W56" s="373">
        <v>1</v>
      </c>
      <c r="X56" s="373">
        <v>1</v>
      </c>
      <c r="Y56" s="373">
        <v>1</v>
      </c>
      <c r="Z56" s="373">
        <v>1</v>
      </c>
      <c r="AA56" s="373">
        <v>1</v>
      </c>
      <c r="AB56" s="373">
        <v>1</v>
      </c>
      <c r="AC56" s="199" t="s">
        <v>748</v>
      </c>
      <c r="AD56" s="199" t="s">
        <v>746</v>
      </c>
      <c r="AE56" s="199" t="s">
        <v>747</v>
      </c>
      <c r="AF56" s="199">
        <v>1067</v>
      </c>
      <c r="AG56" s="199" t="s">
        <v>830</v>
      </c>
      <c r="AH56" s="199" t="s">
        <v>831</v>
      </c>
      <c r="AI56" s="367">
        <f>2505000000-549000000</f>
        <v>1956000000</v>
      </c>
      <c r="AJ56" s="199" t="s">
        <v>857</v>
      </c>
      <c r="AK56" s="199" t="s">
        <v>857</v>
      </c>
      <c r="AL56" s="199" t="s">
        <v>558</v>
      </c>
      <c r="AM56" s="355">
        <v>2.325E-2</v>
      </c>
      <c r="AN56" s="374">
        <v>43983</v>
      </c>
      <c r="AO56" s="375" t="s">
        <v>955</v>
      </c>
      <c r="AP56" s="199" t="s">
        <v>717</v>
      </c>
      <c r="AQ56" s="310" t="s">
        <v>1107</v>
      </c>
      <c r="AR56" s="376">
        <v>1</v>
      </c>
      <c r="AS56" s="376">
        <v>1</v>
      </c>
      <c r="AT56" s="376">
        <v>1</v>
      </c>
      <c r="AU56" s="370" t="s">
        <v>965</v>
      </c>
      <c r="AV56" s="371" t="s">
        <v>966</v>
      </c>
      <c r="AW56" s="370" t="s">
        <v>967</v>
      </c>
      <c r="AX56" s="371" t="s">
        <v>968</v>
      </c>
      <c r="AY56" s="296">
        <v>7671</v>
      </c>
      <c r="AZ56" s="349" t="s">
        <v>992</v>
      </c>
      <c r="BA56" s="352" t="s">
        <v>857</v>
      </c>
      <c r="BB56" s="352" t="s">
        <v>857</v>
      </c>
      <c r="BC56" s="352" t="s">
        <v>857</v>
      </c>
      <c r="BD56" s="352" t="s">
        <v>857</v>
      </c>
      <c r="BE56" s="359" t="s">
        <v>1254</v>
      </c>
      <c r="BF56" s="348"/>
    </row>
    <row r="57" spans="1:58" s="94" customFormat="1" ht="308.45" customHeight="1" x14ac:dyDescent="0.25">
      <c r="A57" s="289" t="s">
        <v>500</v>
      </c>
      <c r="B57" s="289" t="s">
        <v>1000</v>
      </c>
      <c r="C57" s="289" t="s">
        <v>1000</v>
      </c>
      <c r="D57" s="289" t="s">
        <v>1000</v>
      </c>
      <c r="E57" s="289" t="s">
        <v>1000</v>
      </c>
      <c r="F57" s="289" t="s">
        <v>1000</v>
      </c>
      <c r="G57" s="289" t="s">
        <v>186</v>
      </c>
      <c r="H57" s="289" t="s">
        <v>226</v>
      </c>
      <c r="I57" s="199"/>
      <c r="J57" s="289" t="s">
        <v>1255</v>
      </c>
      <c r="K57" s="289" t="s">
        <v>1256</v>
      </c>
      <c r="L57" s="289" t="s">
        <v>1257</v>
      </c>
      <c r="M57" s="289" t="s">
        <v>857</v>
      </c>
      <c r="N57" s="289" t="s">
        <v>857</v>
      </c>
      <c r="O57" s="289" t="s">
        <v>857</v>
      </c>
      <c r="P57" s="289" t="s">
        <v>857</v>
      </c>
      <c r="Q57" s="289" t="s">
        <v>857</v>
      </c>
      <c r="R57" s="289" t="s">
        <v>857</v>
      </c>
      <c r="S57" s="289" t="s">
        <v>857</v>
      </c>
      <c r="T57" s="289" t="s">
        <v>857</v>
      </c>
      <c r="U57" s="289" t="s">
        <v>857</v>
      </c>
      <c r="V57" s="289" t="s">
        <v>857</v>
      </c>
      <c r="W57" s="289" t="s">
        <v>857</v>
      </c>
      <c r="X57" s="289" t="s">
        <v>857</v>
      </c>
      <c r="Y57" s="289" t="s">
        <v>857</v>
      </c>
      <c r="Z57" s="289" t="s">
        <v>857</v>
      </c>
      <c r="AA57" s="289" t="s">
        <v>857</v>
      </c>
      <c r="AB57" s="289" t="s">
        <v>857</v>
      </c>
      <c r="AC57" s="289" t="s">
        <v>857</v>
      </c>
      <c r="AD57" s="289" t="s">
        <v>857</v>
      </c>
      <c r="AE57" s="289" t="s">
        <v>857</v>
      </c>
      <c r="AF57" s="289" t="s">
        <v>857</v>
      </c>
      <c r="AG57" s="289" t="s">
        <v>857</v>
      </c>
      <c r="AH57" s="289" t="s">
        <v>857</v>
      </c>
      <c r="AI57" s="289" t="s">
        <v>857</v>
      </c>
      <c r="AJ57" s="289" t="s">
        <v>857</v>
      </c>
      <c r="AK57" s="289" t="s">
        <v>857</v>
      </c>
      <c r="AL57" s="310" t="s">
        <v>969</v>
      </c>
      <c r="AM57" s="355">
        <v>2.325E-2</v>
      </c>
      <c r="AN57" s="365">
        <v>43983</v>
      </c>
      <c r="AO57" s="365" t="s">
        <v>955</v>
      </c>
      <c r="AP57" s="361" t="s">
        <v>970</v>
      </c>
      <c r="AQ57" s="361" t="s">
        <v>1108</v>
      </c>
      <c r="AR57" s="357">
        <v>1</v>
      </c>
      <c r="AS57" s="357">
        <v>1</v>
      </c>
      <c r="AT57" s="357">
        <v>1</v>
      </c>
      <c r="AU57" s="361" t="s">
        <v>962</v>
      </c>
      <c r="AV57" s="361" t="s">
        <v>949</v>
      </c>
      <c r="AW57" s="361" t="s">
        <v>963</v>
      </c>
      <c r="AX57" s="361" t="s">
        <v>971</v>
      </c>
      <c r="AY57" s="296">
        <v>7673</v>
      </c>
      <c r="AZ57" s="361" t="s">
        <v>987</v>
      </c>
      <c r="BA57" s="352" t="s">
        <v>857</v>
      </c>
      <c r="BB57" s="352" t="s">
        <v>857</v>
      </c>
      <c r="BC57" s="352" t="s">
        <v>857</v>
      </c>
      <c r="BD57" s="352" t="s">
        <v>857</v>
      </c>
      <c r="BE57" s="361" t="s">
        <v>1259</v>
      </c>
      <c r="BF57" s="361" t="s">
        <v>1258</v>
      </c>
    </row>
    <row r="58" spans="1:58" s="94" customFormat="1" ht="87" customHeight="1" x14ac:dyDescent="0.25">
      <c r="A58" s="289" t="s">
        <v>500</v>
      </c>
      <c r="B58" s="289" t="s">
        <v>1000</v>
      </c>
      <c r="C58" s="289" t="s">
        <v>1000</v>
      </c>
      <c r="D58" s="289" t="s">
        <v>1000</v>
      </c>
      <c r="E58" s="289" t="s">
        <v>1000</v>
      </c>
      <c r="F58" s="289" t="s">
        <v>1000</v>
      </c>
      <c r="G58" s="289" t="s">
        <v>186</v>
      </c>
      <c r="H58" s="289" t="s">
        <v>226</v>
      </c>
      <c r="I58" s="199"/>
      <c r="J58" s="289" t="s">
        <v>1251</v>
      </c>
      <c r="K58" s="289" t="s">
        <v>1252</v>
      </c>
      <c r="L58" s="289" t="s">
        <v>1253</v>
      </c>
      <c r="M58" s="289" t="s">
        <v>857</v>
      </c>
      <c r="N58" s="289" t="s">
        <v>857</v>
      </c>
      <c r="O58" s="289" t="s">
        <v>857</v>
      </c>
      <c r="P58" s="289" t="s">
        <v>857</v>
      </c>
      <c r="Q58" s="289" t="s">
        <v>857</v>
      </c>
      <c r="R58" s="289" t="s">
        <v>857</v>
      </c>
      <c r="S58" s="289" t="s">
        <v>857</v>
      </c>
      <c r="T58" s="289" t="s">
        <v>857</v>
      </c>
      <c r="U58" s="289" t="s">
        <v>857</v>
      </c>
      <c r="V58" s="289" t="s">
        <v>857</v>
      </c>
      <c r="W58" s="289" t="s">
        <v>857</v>
      </c>
      <c r="X58" s="289" t="s">
        <v>857</v>
      </c>
      <c r="Y58" s="289" t="s">
        <v>857</v>
      </c>
      <c r="Z58" s="289" t="s">
        <v>857</v>
      </c>
      <c r="AA58" s="289" t="s">
        <v>857</v>
      </c>
      <c r="AB58" s="289" t="s">
        <v>857</v>
      </c>
      <c r="AC58" s="289" t="s">
        <v>857</v>
      </c>
      <c r="AD58" s="289" t="s">
        <v>857</v>
      </c>
      <c r="AE58" s="289" t="s">
        <v>857</v>
      </c>
      <c r="AF58" s="289" t="s">
        <v>857</v>
      </c>
      <c r="AG58" s="289" t="s">
        <v>857</v>
      </c>
      <c r="AH58" s="289" t="s">
        <v>857</v>
      </c>
      <c r="AI58" s="289" t="s">
        <v>857</v>
      </c>
      <c r="AJ58" s="289" t="s">
        <v>857</v>
      </c>
      <c r="AK58" s="289" t="s">
        <v>857</v>
      </c>
      <c r="AL58" s="199" t="s">
        <v>972</v>
      </c>
      <c r="AM58" s="355">
        <v>2.325E-2</v>
      </c>
      <c r="AN58" s="356">
        <v>43983</v>
      </c>
      <c r="AO58" s="356" t="s">
        <v>955</v>
      </c>
      <c r="AP58" s="289" t="s">
        <v>973</v>
      </c>
      <c r="AQ58" s="289" t="s">
        <v>1046</v>
      </c>
      <c r="AR58" s="360">
        <v>1</v>
      </c>
      <c r="AS58" s="360" t="s">
        <v>857</v>
      </c>
      <c r="AT58" s="360" t="s">
        <v>857</v>
      </c>
      <c r="AU58" s="289" t="s">
        <v>974</v>
      </c>
      <c r="AV58" s="289" t="s">
        <v>949</v>
      </c>
      <c r="AW58" s="289" t="s">
        <v>975</v>
      </c>
      <c r="AX58" s="289" t="s">
        <v>976</v>
      </c>
      <c r="AY58" s="296">
        <v>7671</v>
      </c>
      <c r="AZ58" s="289" t="s">
        <v>992</v>
      </c>
      <c r="BA58" s="352" t="s">
        <v>857</v>
      </c>
      <c r="BB58" s="352" t="s">
        <v>857</v>
      </c>
      <c r="BC58" s="352" t="s">
        <v>857</v>
      </c>
      <c r="BD58" s="352" t="s">
        <v>857</v>
      </c>
      <c r="BE58" s="289" t="s">
        <v>1260</v>
      </c>
      <c r="BF58" s="289" t="s">
        <v>1260</v>
      </c>
    </row>
    <row r="59" spans="1:58" s="94" customFormat="1" ht="87" customHeight="1" x14ac:dyDescent="0.25">
      <c r="A59" s="289" t="s">
        <v>539</v>
      </c>
      <c r="B59" s="289" t="s">
        <v>1000</v>
      </c>
      <c r="C59" s="289" t="s">
        <v>1000</v>
      </c>
      <c r="D59" s="289" t="s">
        <v>1000</v>
      </c>
      <c r="E59" s="289" t="s">
        <v>1000</v>
      </c>
      <c r="F59" s="289" t="s">
        <v>1000</v>
      </c>
      <c r="G59" s="289" t="s">
        <v>186</v>
      </c>
      <c r="H59" s="289" t="s">
        <v>226</v>
      </c>
      <c r="I59" s="199"/>
      <c r="J59" s="289" t="s">
        <v>1247</v>
      </c>
      <c r="K59" s="289" t="s">
        <v>1248</v>
      </c>
      <c r="L59" s="289" t="s">
        <v>1249</v>
      </c>
      <c r="M59" s="289" t="s">
        <v>857</v>
      </c>
      <c r="N59" s="289" t="s">
        <v>857</v>
      </c>
      <c r="O59" s="289" t="s">
        <v>857</v>
      </c>
      <c r="P59" s="289" t="s">
        <v>857</v>
      </c>
      <c r="Q59" s="289" t="s">
        <v>857</v>
      </c>
      <c r="R59" s="289" t="s">
        <v>857</v>
      </c>
      <c r="S59" s="289" t="s">
        <v>857</v>
      </c>
      <c r="T59" s="289" t="s">
        <v>857</v>
      </c>
      <c r="U59" s="289" t="s">
        <v>857</v>
      </c>
      <c r="V59" s="289" t="s">
        <v>857</v>
      </c>
      <c r="W59" s="289" t="s">
        <v>857</v>
      </c>
      <c r="X59" s="289" t="s">
        <v>857</v>
      </c>
      <c r="Y59" s="289" t="s">
        <v>857</v>
      </c>
      <c r="Z59" s="289" t="s">
        <v>857</v>
      </c>
      <c r="AA59" s="289" t="s">
        <v>857</v>
      </c>
      <c r="AB59" s="289" t="s">
        <v>857</v>
      </c>
      <c r="AC59" s="289" t="s">
        <v>857</v>
      </c>
      <c r="AD59" s="289" t="s">
        <v>857</v>
      </c>
      <c r="AE59" s="289" t="s">
        <v>857</v>
      </c>
      <c r="AF59" s="289" t="s">
        <v>857</v>
      </c>
      <c r="AG59" s="289" t="s">
        <v>857</v>
      </c>
      <c r="AH59" s="289" t="s">
        <v>857</v>
      </c>
      <c r="AI59" s="289" t="s">
        <v>857</v>
      </c>
      <c r="AJ59" s="289" t="s">
        <v>857</v>
      </c>
      <c r="AK59" s="289" t="s">
        <v>857</v>
      </c>
      <c r="AL59" s="376" t="s">
        <v>977</v>
      </c>
      <c r="AM59" s="355">
        <v>2.325E-2</v>
      </c>
      <c r="AN59" s="365">
        <v>43983</v>
      </c>
      <c r="AO59" s="365" t="s">
        <v>955</v>
      </c>
      <c r="AP59" s="357" t="s">
        <v>1110</v>
      </c>
      <c r="AQ59" s="357" t="s">
        <v>1109</v>
      </c>
      <c r="AR59" s="357">
        <v>1</v>
      </c>
      <c r="AS59" s="360" t="s">
        <v>857</v>
      </c>
      <c r="AT59" s="360" t="s">
        <v>857</v>
      </c>
      <c r="AU59" s="199" t="s">
        <v>962</v>
      </c>
      <c r="AV59" s="361" t="s">
        <v>942</v>
      </c>
      <c r="AW59" s="361" t="s">
        <v>943</v>
      </c>
      <c r="AX59" s="361" t="s">
        <v>1003</v>
      </c>
      <c r="AY59" s="296">
        <v>7718</v>
      </c>
      <c r="AZ59" s="289" t="s">
        <v>989</v>
      </c>
      <c r="BA59" s="352" t="s">
        <v>857</v>
      </c>
      <c r="BB59" s="352" t="s">
        <v>857</v>
      </c>
      <c r="BC59" s="352" t="s">
        <v>857</v>
      </c>
      <c r="BD59" s="352" t="s">
        <v>857</v>
      </c>
      <c r="BE59" s="361" t="s">
        <v>1250</v>
      </c>
      <c r="BF59" s="361" t="s">
        <v>1250</v>
      </c>
    </row>
    <row r="60" spans="1:58" s="94" customFormat="1" ht="87" customHeight="1" x14ac:dyDescent="0.25">
      <c r="A60" s="289" t="s">
        <v>539</v>
      </c>
      <c r="B60" s="289" t="s">
        <v>1000</v>
      </c>
      <c r="C60" s="289" t="s">
        <v>1000</v>
      </c>
      <c r="D60" s="289" t="s">
        <v>1000</v>
      </c>
      <c r="E60" s="289" t="s">
        <v>1000</v>
      </c>
      <c r="F60" s="289" t="s">
        <v>1000</v>
      </c>
      <c r="G60" s="289" t="s">
        <v>186</v>
      </c>
      <c r="H60" s="289" t="s">
        <v>226</v>
      </c>
      <c r="I60" s="199"/>
      <c r="J60" s="289" t="s">
        <v>1247</v>
      </c>
      <c r="K60" s="289" t="s">
        <v>1248</v>
      </c>
      <c r="L60" s="289" t="s">
        <v>1249</v>
      </c>
      <c r="M60" s="289" t="s">
        <v>857</v>
      </c>
      <c r="N60" s="289" t="s">
        <v>857</v>
      </c>
      <c r="O60" s="289" t="s">
        <v>857</v>
      </c>
      <c r="P60" s="289" t="s">
        <v>857</v>
      </c>
      <c r="Q60" s="289" t="s">
        <v>857</v>
      </c>
      <c r="R60" s="289" t="s">
        <v>857</v>
      </c>
      <c r="S60" s="289" t="s">
        <v>857</v>
      </c>
      <c r="T60" s="289" t="s">
        <v>857</v>
      </c>
      <c r="U60" s="289" t="s">
        <v>857</v>
      </c>
      <c r="V60" s="289" t="s">
        <v>857</v>
      </c>
      <c r="W60" s="289" t="s">
        <v>857</v>
      </c>
      <c r="X60" s="289" t="s">
        <v>857</v>
      </c>
      <c r="Y60" s="289" t="s">
        <v>857</v>
      </c>
      <c r="Z60" s="289" t="s">
        <v>857</v>
      </c>
      <c r="AA60" s="289" t="s">
        <v>857</v>
      </c>
      <c r="AB60" s="289" t="s">
        <v>857</v>
      </c>
      <c r="AC60" s="289" t="s">
        <v>857</v>
      </c>
      <c r="AD60" s="289" t="s">
        <v>857</v>
      </c>
      <c r="AE60" s="289" t="s">
        <v>857</v>
      </c>
      <c r="AF60" s="289" t="s">
        <v>857</v>
      </c>
      <c r="AG60" s="289" t="s">
        <v>857</v>
      </c>
      <c r="AH60" s="289" t="s">
        <v>857</v>
      </c>
      <c r="AI60" s="289" t="s">
        <v>857</v>
      </c>
      <c r="AJ60" s="289" t="s">
        <v>857</v>
      </c>
      <c r="AK60" s="289" t="s">
        <v>857</v>
      </c>
      <c r="AL60" s="186" t="s">
        <v>978</v>
      </c>
      <c r="AM60" s="355">
        <v>2.325E-2</v>
      </c>
      <c r="AN60" s="365">
        <v>43983</v>
      </c>
      <c r="AO60" s="365" t="s">
        <v>955</v>
      </c>
      <c r="AP60" s="377" t="s">
        <v>979</v>
      </c>
      <c r="AQ60" s="357" t="s">
        <v>1111</v>
      </c>
      <c r="AR60" s="357">
        <v>1</v>
      </c>
      <c r="AS60" s="360" t="s">
        <v>857</v>
      </c>
      <c r="AT60" s="360" t="s">
        <v>857</v>
      </c>
      <c r="AU60" s="289" t="s">
        <v>962</v>
      </c>
      <c r="AV60" s="361" t="s">
        <v>942</v>
      </c>
      <c r="AW60" s="361" t="s">
        <v>943</v>
      </c>
      <c r="AX60" s="361" t="s">
        <v>1004</v>
      </c>
      <c r="AY60" s="296">
        <v>7718</v>
      </c>
      <c r="AZ60" s="289" t="s">
        <v>989</v>
      </c>
      <c r="BA60" s="352" t="s">
        <v>857</v>
      </c>
      <c r="BB60" s="352" t="s">
        <v>857</v>
      </c>
      <c r="BC60" s="352" t="s">
        <v>857</v>
      </c>
      <c r="BD60" s="352" t="s">
        <v>857</v>
      </c>
      <c r="BE60" s="361" t="s">
        <v>1250</v>
      </c>
      <c r="BF60" s="361" t="s">
        <v>1250</v>
      </c>
    </row>
    <row r="61" spans="1:58" s="94" customFormat="1" ht="194.45" customHeight="1" x14ac:dyDescent="0.25">
      <c r="A61" s="89" t="s">
        <v>539</v>
      </c>
      <c r="B61" s="89" t="s">
        <v>540</v>
      </c>
      <c r="C61" s="89" t="s">
        <v>555</v>
      </c>
      <c r="D61" s="89" t="s">
        <v>553</v>
      </c>
      <c r="E61" s="89" t="s">
        <v>559</v>
      </c>
      <c r="F61" s="89">
        <v>1.82</v>
      </c>
      <c r="G61" s="89" t="s">
        <v>1225</v>
      </c>
      <c r="H61" s="89" t="s">
        <v>221</v>
      </c>
      <c r="I61" s="89"/>
      <c r="J61" s="89" t="s">
        <v>615</v>
      </c>
      <c r="K61" s="89" t="s">
        <v>616</v>
      </c>
      <c r="L61" s="89" t="s">
        <v>617</v>
      </c>
      <c r="M61" s="113">
        <v>42887</v>
      </c>
      <c r="N61" s="113">
        <v>43981</v>
      </c>
      <c r="O61" s="89" t="s">
        <v>719</v>
      </c>
      <c r="P61" s="89" t="s">
        <v>720</v>
      </c>
      <c r="Q61" s="118">
        <v>0.6</v>
      </c>
      <c r="R61" s="118">
        <v>0.8</v>
      </c>
      <c r="S61" s="118">
        <v>0.9</v>
      </c>
      <c r="T61" s="118">
        <v>1</v>
      </c>
      <c r="U61" s="118">
        <v>0.63</v>
      </c>
      <c r="V61" s="118">
        <f>+U61/Q61</f>
        <v>1.05</v>
      </c>
      <c r="W61" s="118">
        <v>0.75</v>
      </c>
      <c r="X61" s="118">
        <f>+W61/R61</f>
        <v>0.9375</v>
      </c>
      <c r="Y61" s="102">
        <v>0.75</v>
      </c>
      <c r="Z61" s="102">
        <f>+Y61/S61</f>
        <v>0.83333333333333326</v>
      </c>
      <c r="AA61" s="89">
        <v>71</v>
      </c>
      <c r="AB61" s="118">
        <v>0.71</v>
      </c>
      <c r="AC61" s="89" t="s">
        <v>771</v>
      </c>
      <c r="AD61" s="89" t="s">
        <v>772</v>
      </c>
      <c r="AE61" s="89" t="s">
        <v>773</v>
      </c>
      <c r="AF61" s="89">
        <v>1086</v>
      </c>
      <c r="AG61" s="89" t="s">
        <v>773</v>
      </c>
      <c r="AH61" s="89" t="s">
        <v>832</v>
      </c>
      <c r="AI61" s="106">
        <v>74324031484</v>
      </c>
      <c r="AJ61" s="89" t="s">
        <v>642</v>
      </c>
      <c r="AK61" s="119" t="s">
        <v>642</v>
      </c>
      <c r="AL61" s="89" t="s">
        <v>559</v>
      </c>
      <c r="AM61" s="123">
        <v>2.325E-2</v>
      </c>
      <c r="AN61" s="117">
        <v>44013</v>
      </c>
      <c r="AO61" s="117">
        <v>44196</v>
      </c>
      <c r="AP61" s="41" t="s">
        <v>719</v>
      </c>
      <c r="AQ61" s="42" t="s">
        <v>720</v>
      </c>
      <c r="AR61" s="277">
        <v>1</v>
      </c>
      <c r="AS61" s="277">
        <v>0.61</v>
      </c>
      <c r="AT61" s="329">
        <f>+AS61/AR61</f>
        <v>0.61</v>
      </c>
      <c r="AU61" s="41" t="s">
        <v>1005</v>
      </c>
      <c r="AV61" s="67" t="s">
        <v>1006</v>
      </c>
      <c r="AW61" s="41" t="s">
        <v>1007</v>
      </c>
      <c r="AX61" s="67" t="s">
        <v>1008</v>
      </c>
      <c r="AY61" s="40">
        <v>7564</v>
      </c>
      <c r="AZ61" s="67" t="s">
        <v>985</v>
      </c>
      <c r="BA61" s="67" t="s">
        <v>1009</v>
      </c>
      <c r="BB61" s="290">
        <v>4923568789</v>
      </c>
      <c r="BC61" s="278" t="s">
        <v>642</v>
      </c>
      <c r="BD61" s="290">
        <v>3826439761</v>
      </c>
      <c r="BE61" s="301" t="s">
        <v>1211</v>
      </c>
      <c r="BF61" s="279" t="s">
        <v>1203</v>
      </c>
    </row>
    <row r="62" spans="1:58" s="94" customFormat="1" ht="178.9" customHeight="1" x14ac:dyDescent="0.25">
      <c r="A62" s="89" t="s">
        <v>560</v>
      </c>
      <c r="B62" s="89" t="s">
        <v>561</v>
      </c>
      <c r="C62" s="89" t="s">
        <v>562</v>
      </c>
      <c r="D62" s="89" t="s">
        <v>563</v>
      </c>
      <c r="E62" s="89" t="s">
        <v>564</v>
      </c>
      <c r="F62" s="89">
        <v>1.82</v>
      </c>
      <c r="G62" s="89" t="s">
        <v>1225</v>
      </c>
      <c r="H62" s="89" t="s">
        <v>221</v>
      </c>
      <c r="I62" s="89"/>
      <c r="J62" s="89" t="s">
        <v>1200</v>
      </c>
      <c r="K62" s="89">
        <v>3134881446</v>
      </c>
      <c r="L62" s="89" t="s">
        <v>1123</v>
      </c>
      <c r="M62" s="113">
        <v>42948</v>
      </c>
      <c r="N62" s="113">
        <v>43830</v>
      </c>
      <c r="O62" s="89" t="s">
        <v>721</v>
      </c>
      <c r="P62" s="89" t="s">
        <v>722</v>
      </c>
      <c r="Q62" s="118">
        <v>1</v>
      </c>
      <c r="R62" s="118">
        <v>1</v>
      </c>
      <c r="S62" s="118">
        <v>1</v>
      </c>
      <c r="T62" s="118">
        <v>1</v>
      </c>
      <c r="U62" s="118">
        <v>1</v>
      </c>
      <c r="V62" s="118">
        <v>1</v>
      </c>
      <c r="W62" s="118">
        <v>1</v>
      </c>
      <c r="X62" s="118">
        <v>1</v>
      </c>
      <c r="Y62" s="118">
        <v>1</v>
      </c>
      <c r="Z62" s="118">
        <v>1</v>
      </c>
      <c r="AA62" s="118">
        <v>1</v>
      </c>
      <c r="AB62" s="118">
        <v>1</v>
      </c>
      <c r="AC62" s="89" t="s">
        <v>739</v>
      </c>
      <c r="AD62" s="89" t="s">
        <v>740</v>
      </c>
      <c r="AE62" s="89" t="s">
        <v>741</v>
      </c>
      <c r="AF62" s="89">
        <v>1099</v>
      </c>
      <c r="AG62" s="89" t="s">
        <v>741</v>
      </c>
      <c r="AH62" s="89" t="s">
        <v>782</v>
      </c>
      <c r="AI62" s="106">
        <v>11072718970</v>
      </c>
      <c r="AJ62" s="57">
        <v>0.08</v>
      </c>
      <c r="AK62" s="87">
        <v>6646040846</v>
      </c>
      <c r="AL62" s="89" t="s">
        <v>564</v>
      </c>
      <c r="AM62" s="123">
        <v>2.325E-2</v>
      </c>
      <c r="AN62" s="117">
        <v>44044</v>
      </c>
      <c r="AO62" s="117">
        <v>44074</v>
      </c>
      <c r="AP62" s="41" t="s">
        <v>1015</v>
      </c>
      <c r="AQ62" s="41" t="s">
        <v>1206</v>
      </c>
      <c r="AR62" s="42">
        <v>1</v>
      </c>
      <c r="AS62" s="282">
        <f>(35/35)*100</f>
        <v>100</v>
      </c>
      <c r="AT62" s="320">
        <f>+AR62/AS62</f>
        <v>0.01</v>
      </c>
      <c r="AU62" s="41" t="s">
        <v>877</v>
      </c>
      <c r="AV62" s="67" t="s">
        <v>1011</v>
      </c>
      <c r="AW62" s="41" t="s">
        <v>1012</v>
      </c>
      <c r="AX62" s="67" t="s">
        <v>1016</v>
      </c>
      <c r="AY62" s="40">
        <v>7770</v>
      </c>
      <c r="AZ62" s="67" t="s">
        <v>1017</v>
      </c>
      <c r="BA62" s="67" t="s">
        <v>1018</v>
      </c>
      <c r="BB62" s="137" t="s">
        <v>455</v>
      </c>
      <c r="BC62" s="40" t="s">
        <v>455</v>
      </c>
      <c r="BD62" s="40" t="s">
        <v>855</v>
      </c>
      <c r="BE62" s="302" t="s">
        <v>1174</v>
      </c>
      <c r="BF62" s="169" t="s">
        <v>1019</v>
      </c>
    </row>
    <row r="63" spans="1:58" s="94" customFormat="1" ht="104.25" customHeight="1" x14ac:dyDescent="0.25">
      <c r="A63" s="89" t="s">
        <v>560</v>
      </c>
      <c r="B63" s="89" t="s">
        <v>561</v>
      </c>
      <c r="C63" s="89" t="s">
        <v>562</v>
      </c>
      <c r="D63" s="89" t="s">
        <v>565</v>
      </c>
      <c r="E63" s="89" t="s">
        <v>1059</v>
      </c>
      <c r="F63" s="89">
        <v>1.82</v>
      </c>
      <c r="G63" s="89" t="s">
        <v>1225</v>
      </c>
      <c r="H63" s="89" t="s">
        <v>221</v>
      </c>
      <c r="I63" s="89"/>
      <c r="J63" s="89" t="s">
        <v>1060</v>
      </c>
      <c r="K63" s="89">
        <v>3166271738</v>
      </c>
      <c r="L63" s="89" t="s">
        <v>618</v>
      </c>
      <c r="M63" s="113">
        <v>42552</v>
      </c>
      <c r="N63" s="113">
        <v>43981</v>
      </c>
      <c r="O63" s="89" t="s">
        <v>723</v>
      </c>
      <c r="P63" s="89" t="s">
        <v>724</v>
      </c>
      <c r="Q63" s="118">
        <v>1</v>
      </c>
      <c r="R63" s="118">
        <v>1</v>
      </c>
      <c r="S63" s="118">
        <v>1</v>
      </c>
      <c r="T63" s="118">
        <v>1</v>
      </c>
      <c r="U63" s="118">
        <v>1</v>
      </c>
      <c r="V63" s="118">
        <v>1</v>
      </c>
      <c r="W63" s="118">
        <v>1</v>
      </c>
      <c r="X63" s="118">
        <v>1</v>
      </c>
      <c r="Y63" s="118">
        <v>1</v>
      </c>
      <c r="Z63" s="118">
        <v>1</v>
      </c>
      <c r="AA63" s="126">
        <v>0.71430000000000005</v>
      </c>
      <c r="AB63" s="126">
        <v>0.71430000000000005</v>
      </c>
      <c r="AC63" s="89" t="s">
        <v>771</v>
      </c>
      <c r="AD63" s="89" t="s">
        <v>740</v>
      </c>
      <c r="AE63" s="89" t="s">
        <v>777</v>
      </c>
      <c r="AF63" s="89">
        <v>1113</v>
      </c>
      <c r="AG63" s="89" t="s">
        <v>777</v>
      </c>
      <c r="AH63" s="89" t="s">
        <v>833</v>
      </c>
      <c r="AI63" s="58" t="s">
        <v>642</v>
      </c>
      <c r="AJ63" s="59" t="s">
        <v>642</v>
      </c>
      <c r="AK63" s="110" t="s">
        <v>642</v>
      </c>
      <c r="AL63" s="88" t="s">
        <v>455</v>
      </c>
      <c r="AM63" s="88"/>
      <c r="AN63" s="88" t="s">
        <v>455</v>
      </c>
      <c r="AO63" s="88" t="s">
        <v>455</v>
      </c>
      <c r="AP63" s="88" t="s">
        <v>455</v>
      </c>
      <c r="AQ63" s="88" t="s">
        <v>455</v>
      </c>
      <c r="AR63" s="88" t="s">
        <v>455</v>
      </c>
      <c r="AS63" s="88" t="s">
        <v>455</v>
      </c>
      <c r="AT63" s="328" t="s">
        <v>455</v>
      </c>
      <c r="AU63" s="88" t="s">
        <v>455</v>
      </c>
      <c r="AV63" s="88" t="s">
        <v>455</v>
      </c>
      <c r="AW63" s="88" t="s">
        <v>455</v>
      </c>
      <c r="AX63" s="88" t="s">
        <v>455</v>
      </c>
      <c r="AY63" s="88" t="s">
        <v>455</v>
      </c>
      <c r="AZ63" s="88" t="s">
        <v>455</v>
      </c>
      <c r="BA63" s="88" t="s">
        <v>455</v>
      </c>
      <c r="BB63" s="88" t="s">
        <v>455</v>
      </c>
      <c r="BC63" s="88" t="s">
        <v>455</v>
      </c>
      <c r="BD63" s="88"/>
      <c r="BE63" s="300"/>
      <c r="BF63" s="116"/>
    </row>
    <row r="64" spans="1:58" s="94" customFormat="1" ht="108" customHeight="1" x14ac:dyDescent="0.25">
      <c r="A64" s="89" t="s">
        <v>560</v>
      </c>
      <c r="B64" s="89" t="s">
        <v>566</v>
      </c>
      <c r="C64" s="89" t="s">
        <v>567</v>
      </c>
      <c r="D64" s="89" t="s">
        <v>568</v>
      </c>
      <c r="E64" s="89" t="s">
        <v>569</v>
      </c>
      <c r="F64" s="89">
        <v>1.82</v>
      </c>
      <c r="G64" s="89" t="s">
        <v>1228</v>
      </c>
      <c r="H64" s="89" t="s">
        <v>217</v>
      </c>
      <c r="I64" s="89"/>
      <c r="J64" s="89" t="s">
        <v>619</v>
      </c>
      <c r="K64" s="89" t="s">
        <v>620</v>
      </c>
      <c r="L64" s="78" t="s">
        <v>621</v>
      </c>
      <c r="M64" s="113">
        <v>43617</v>
      </c>
      <c r="N64" s="113">
        <v>43770</v>
      </c>
      <c r="O64" s="89" t="s">
        <v>725</v>
      </c>
      <c r="P64" s="89" t="s">
        <v>726</v>
      </c>
      <c r="Q64" s="89" t="s">
        <v>855</v>
      </c>
      <c r="R64" s="89" t="s">
        <v>642</v>
      </c>
      <c r="S64" s="89">
        <v>1</v>
      </c>
      <c r="T64" s="89"/>
      <c r="U64" s="89" t="s">
        <v>727</v>
      </c>
      <c r="V64" s="89" t="s">
        <v>644</v>
      </c>
      <c r="W64" s="89" t="s">
        <v>855</v>
      </c>
      <c r="X64" s="89">
        <v>0</v>
      </c>
      <c r="Y64" s="89">
        <v>0.8</v>
      </c>
      <c r="Z64" s="118">
        <v>0.8</v>
      </c>
      <c r="AA64" s="89" t="s">
        <v>642</v>
      </c>
      <c r="AB64" s="118" t="s">
        <v>642</v>
      </c>
      <c r="AC64" s="89" t="s">
        <v>778</v>
      </c>
      <c r="AD64" s="89" t="s">
        <v>779</v>
      </c>
      <c r="AE64" s="89" t="s">
        <v>642</v>
      </c>
      <c r="AF64" s="89">
        <v>990</v>
      </c>
      <c r="AG64" s="89" t="s">
        <v>834</v>
      </c>
      <c r="AH64" s="89" t="s">
        <v>835</v>
      </c>
      <c r="AI64" s="141">
        <v>4350695760</v>
      </c>
      <c r="AJ64" s="59" t="s">
        <v>642</v>
      </c>
      <c r="AK64" s="110" t="s">
        <v>642</v>
      </c>
      <c r="AL64" s="88" t="s">
        <v>455</v>
      </c>
      <c r="AM64" s="88"/>
      <c r="AN64" s="88" t="s">
        <v>455</v>
      </c>
      <c r="AO64" s="88" t="s">
        <v>455</v>
      </c>
      <c r="AP64" s="88" t="s">
        <v>455</v>
      </c>
      <c r="AQ64" s="88" t="s">
        <v>455</v>
      </c>
      <c r="AR64" s="88" t="s">
        <v>455</v>
      </c>
      <c r="AS64" s="88"/>
      <c r="AT64" s="328"/>
      <c r="AU64" s="88" t="s">
        <v>455</v>
      </c>
      <c r="AV64" s="88" t="s">
        <v>455</v>
      </c>
      <c r="AW64" s="88" t="s">
        <v>455</v>
      </c>
      <c r="AX64" s="88" t="s">
        <v>455</v>
      </c>
      <c r="AY64" s="88" t="s">
        <v>455</v>
      </c>
      <c r="AZ64" s="88" t="s">
        <v>455</v>
      </c>
      <c r="BA64" s="88" t="s">
        <v>455</v>
      </c>
      <c r="BB64" s="88" t="s">
        <v>455</v>
      </c>
      <c r="BC64" s="88" t="s">
        <v>455</v>
      </c>
      <c r="BD64" s="88"/>
      <c r="BE64" s="88"/>
      <c r="BF64" s="116"/>
    </row>
    <row r="65" spans="1:64" s="94" customFormat="1" ht="111.75" customHeight="1" x14ac:dyDescent="0.25">
      <c r="A65" s="89" t="s">
        <v>560</v>
      </c>
      <c r="B65" s="89" t="s">
        <v>570</v>
      </c>
      <c r="C65" s="89" t="s">
        <v>571</v>
      </c>
      <c r="D65" s="89" t="s">
        <v>572</v>
      </c>
      <c r="E65" s="89" t="s">
        <v>1061</v>
      </c>
      <c r="F65" s="89">
        <v>1.83</v>
      </c>
      <c r="G65" s="89" t="s">
        <v>1225</v>
      </c>
      <c r="H65" s="89" t="s">
        <v>221</v>
      </c>
      <c r="I65" s="89"/>
      <c r="J65" s="89" t="s">
        <v>1198</v>
      </c>
      <c r="K65" s="89" t="s">
        <v>584</v>
      </c>
      <c r="L65" s="78" t="s">
        <v>1199</v>
      </c>
      <c r="M65" s="113">
        <v>42826</v>
      </c>
      <c r="N65" s="113">
        <v>43981</v>
      </c>
      <c r="O65" s="89" t="s">
        <v>728</v>
      </c>
      <c r="P65" s="89" t="s">
        <v>729</v>
      </c>
      <c r="Q65" s="118">
        <v>1</v>
      </c>
      <c r="R65" s="118">
        <v>1</v>
      </c>
      <c r="S65" s="118">
        <v>1</v>
      </c>
      <c r="T65" s="118">
        <v>1</v>
      </c>
      <c r="U65" s="118">
        <v>1</v>
      </c>
      <c r="V65" s="118">
        <v>1</v>
      </c>
      <c r="W65" s="118">
        <v>1</v>
      </c>
      <c r="X65" s="118">
        <v>1</v>
      </c>
      <c r="Y65" s="118">
        <v>1</v>
      </c>
      <c r="Z65" s="118">
        <v>1</v>
      </c>
      <c r="AA65" s="118">
        <v>1</v>
      </c>
      <c r="AB65" s="118">
        <v>1</v>
      </c>
      <c r="AC65" s="89" t="s">
        <v>771</v>
      </c>
      <c r="AD65" s="89" t="s">
        <v>740</v>
      </c>
      <c r="AE65" s="89" t="s">
        <v>745</v>
      </c>
      <c r="AF65" s="89">
        <v>1101</v>
      </c>
      <c r="AG65" s="89" t="s">
        <v>745</v>
      </c>
      <c r="AH65" s="89" t="s">
        <v>836</v>
      </c>
      <c r="AI65" s="105">
        <v>514035420</v>
      </c>
      <c r="AJ65" s="59" t="s">
        <v>642</v>
      </c>
      <c r="AK65" s="257" t="s">
        <v>642</v>
      </c>
      <c r="AL65" s="89" t="s">
        <v>1112</v>
      </c>
      <c r="AM65" s="123">
        <v>2.325E-2</v>
      </c>
      <c r="AN65" s="258">
        <v>44057</v>
      </c>
      <c r="AO65" s="258">
        <v>44316</v>
      </c>
      <c r="AP65" s="89" t="s">
        <v>1113</v>
      </c>
      <c r="AQ65" s="89" t="s">
        <v>1114</v>
      </c>
      <c r="AR65" s="259">
        <v>1</v>
      </c>
      <c r="AS65" s="259">
        <v>1</v>
      </c>
      <c r="AT65" s="322">
        <v>1</v>
      </c>
      <c r="AU65" s="67" t="s">
        <v>941</v>
      </c>
      <c r="AV65" s="67" t="s">
        <v>1027</v>
      </c>
      <c r="AW65" s="40" t="s">
        <v>943</v>
      </c>
      <c r="AX65" s="43" t="s">
        <v>1028</v>
      </c>
      <c r="AY65" s="40">
        <v>7756</v>
      </c>
      <c r="AZ65" s="41" t="s">
        <v>988</v>
      </c>
      <c r="BA65" s="41" t="s">
        <v>1047</v>
      </c>
      <c r="BB65" s="260">
        <v>350375</v>
      </c>
      <c r="BC65" s="183" t="s">
        <v>455</v>
      </c>
      <c r="BD65" s="261">
        <f>+BB65</f>
        <v>350375</v>
      </c>
      <c r="BE65" s="303">
        <f>+BD65/BB65</f>
        <v>1</v>
      </c>
      <c r="BF65" s="310" t="s">
        <v>1178</v>
      </c>
    </row>
    <row r="66" spans="1:64" s="94" customFormat="1" ht="96.6" customHeight="1" x14ac:dyDescent="0.25">
      <c r="A66" s="89" t="s">
        <v>560</v>
      </c>
      <c r="B66" s="89" t="s">
        <v>570</v>
      </c>
      <c r="C66" s="89" t="s">
        <v>571</v>
      </c>
      <c r="D66" s="89" t="s">
        <v>572</v>
      </c>
      <c r="E66" s="89" t="s">
        <v>1062</v>
      </c>
      <c r="F66" s="89">
        <v>1.83</v>
      </c>
      <c r="G66" s="89" t="s">
        <v>1225</v>
      </c>
      <c r="H66" s="89" t="s">
        <v>221</v>
      </c>
      <c r="I66" s="89"/>
      <c r="J66" s="89" t="s">
        <v>1060</v>
      </c>
      <c r="K66" s="89">
        <v>3166271738</v>
      </c>
      <c r="L66" s="89" t="s">
        <v>618</v>
      </c>
      <c r="M66" s="113">
        <v>42552</v>
      </c>
      <c r="N66" s="113">
        <v>43981</v>
      </c>
      <c r="O66" s="89" t="s">
        <v>730</v>
      </c>
      <c r="P66" s="89" t="s">
        <v>731</v>
      </c>
      <c r="Q66" s="89">
        <v>473</v>
      </c>
      <c r="R66" s="89">
        <v>450</v>
      </c>
      <c r="S66" s="89">
        <v>278</v>
      </c>
      <c r="T66" s="89">
        <v>116</v>
      </c>
      <c r="U66" s="89">
        <v>473</v>
      </c>
      <c r="V66" s="118">
        <v>1</v>
      </c>
      <c r="W66" s="89">
        <v>450</v>
      </c>
      <c r="X66" s="118">
        <v>1</v>
      </c>
      <c r="Y66" s="89">
        <v>278</v>
      </c>
      <c r="Z66" s="118">
        <v>0.92600000000000005</v>
      </c>
      <c r="AA66" s="133">
        <v>116</v>
      </c>
      <c r="AB66" s="118">
        <v>1</v>
      </c>
      <c r="AC66" s="89" t="s">
        <v>771</v>
      </c>
      <c r="AD66" s="89" t="s">
        <v>740</v>
      </c>
      <c r="AE66" s="89" t="s">
        <v>777</v>
      </c>
      <c r="AF66" s="89">
        <v>1113</v>
      </c>
      <c r="AG66" s="89" t="s">
        <v>777</v>
      </c>
      <c r="AH66" s="89" t="s">
        <v>837</v>
      </c>
      <c r="AI66" s="58" t="s">
        <v>642</v>
      </c>
      <c r="AJ66" s="59" t="s">
        <v>642</v>
      </c>
      <c r="AK66" s="110" t="s">
        <v>642</v>
      </c>
      <c r="AL66" s="88" t="s">
        <v>455</v>
      </c>
      <c r="AM66" s="88"/>
      <c r="AN66" s="88" t="s">
        <v>455</v>
      </c>
      <c r="AO66" s="88" t="s">
        <v>455</v>
      </c>
      <c r="AP66" s="88" t="s">
        <v>455</v>
      </c>
      <c r="AQ66" s="88" t="s">
        <v>455</v>
      </c>
      <c r="AR66" s="88" t="s">
        <v>455</v>
      </c>
      <c r="AS66" s="88"/>
      <c r="AT66" s="328"/>
      <c r="AU66" s="88" t="s">
        <v>455</v>
      </c>
      <c r="AV66" s="88" t="s">
        <v>455</v>
      </c>
      <c r="AW66" s="88" t="s">
        <v>455</v>
      </c>
      <c r="AX66" s="88" t="s">
        <v>455</v>
      </c>
      <c r="AY66" s="88" t="s">
        <v>455</v>
      </c>
      <c r="AZ66" s="88" t="s">
        <v>455</v>
      </c>
      <c r="BA66" s="88" t="s">
        <v>455</v>
      </c>
      <c r="BB66" s="88" t="s">
        <v>455</v>
      </c>
      <c r="BC66" s="88" t="s">
        <v>455</v>
      </c>
      <c r="BD66" s="88" t="s">
        <v>455</v>
      </c>
      <c r="BE66" s="300"/>
      <c r="BF66" s="116"/>
    </row>
    <row r="67" spans="1:64" s="94" customFormat="1" ht="118.9" customHeight="1" x14ac:dyDescent="0.25">
      <c r="A67" s="89" t="s">
        <v>560</v>
      </c>
      <c r="B67" s="89" t="s">
        <v>570</v>
      </c>
      <c r="C67" s="89" t="s">
        <v>571</v>
      </c>
      <c r="D67" s="89" t="s">
        <v>572</v>
      </c>
      <c r="E67" s="89" t="s">
        <v>1115</v>
      </c>
      <c r="F67" s="89">
        <v>1.83</v>
      </c>
      <c r="G67" s="89" t="s">
        <v>1225</v>
      </c>
      <c r="H67" s="89" t="s">
        <v>221</v>
      </c>
      <c r="I67" s="89"/>
      <c r="J67" s="89" t="s">
        <v>609</v>
      </c>
      <c r="K67" s="89" t="s">
        <v>622</v>
      </c>
      <c r="L67" s="89" t="s">
        <v>611</v>
      </c>
      <c r="M67" s="113">
        <v>42887</v>
      </c>
      <c r="N67" s="113">
        <v>43981</v>
      </c>
      <c r="O67" s="89" t="s">
        <v>732</v>
      </c>
      <c r="P67" s="89" t="s">
        <v>733</v>
      </c>
      <c r="Q67" s="118">
        <v>1</v>
      </c>
      <c r="R67" s="118">
        <v>1</v>
      </c>
      <c r="S67" s="118">
        <v>1</v>
      </c>
      <c r="T67" s="118">
        <v>1</v>
      </c>
      <c r="U67" s="118">
        <v>1</v>
      </c>
      <c r="V67" s="118">
        <v>1</v>
      </c>
      <c r="W67" s="118">
        <v>0.84</v>
      </c>
      <c r="X67" s="118">
        <v>0.84</v>
      </c>
      <c r="Y67" s="102">
        <v>1</v>
      </c>
      <c r="Z67" s="102">
        <v>1</v>
      </c>
      <c r="AA67" s="89" t="s">
        <v>642</v>
      </c>
      <c r="AB67" s="89" t="s">
        <v>642</v>
      </c>
      <c r="AC67" s="89" t="s">
        <v>771</v>
      </c>
      <c r="AD67" s="89" t="s">
        <v>740</v>
      </c>
      <c r="AE67" s="89" t="s">
        <v>773</v>
      </c>
      <c r="AF67" s="89">
        <v>1086</v>
      </c>
      <c r="AG67" s="89" t="s">
        <v>773</v>
      </c>
      <c r="AH67" s="89" t="s">
        <v>838</v>
      </c>
      <c r="AI67" s="105">
        <v>803257595</v>
      </c>
      <c r="AJ67" s="59" t="s">
        <v>642</v>
      </c>
      <c r="AK67" s="110" t="s">
        <v>642</v>
      </c>
      <c r="AL67" s="42" t="s">
        <v>1116</v>
      </c>
      <c r="AM67" s="123">
        <v>2.325E-2</v>
      </c>
      <c r="AN67" s="117">
        <v>44105</v>
      </c>
      <c r="AO67" s="117">
        <v>44196</v>
      </c>
      <c r="AP67" s="41" t="s">
        <v>1117</v>
      </c>
      <c r="AQ67" s="41" t="s">
        <v>1118</v>
      </c>
      <c r="AR67" s="42">
        <v>1</v>
      </c>
      <c r="AS67" s="187">
        <v>1</v>
      </c>
      <c r="AT67" s="321">
        <v>1</v>
      </c>
      <c r="AU67" s="196" t="s">
        <v>1010</v>
      </c>
      <c r="AV67" s="190" t="s">
        <v>1011</v>
      </c>
      <c r="AW67" s="196" t="s">
        <v>1012</v>
      </c>
      <c r="AX67" s="190" t="s">
        <v>1013</v>
      </c>
      <c r="AY67" s="195">
        <v>7752</v>
      </c>
      <c r="AZ67" s="190" t="s">
        <v>986</v>
      </c>
      <c r="BA67" s="190" t="s">
        <v>1014</v>
      </c>
      <c r="BB67" s="280" t="s">
        <v>855</v>
      </c>
      <c r="BC67" s="280" t="s">
        <v>855</v>
      </c>
      <c r="BD67" s="290">
        <f>442654131/4616*113</f>
        <v>10836203.813474869</v>
      </c>
      <c r="BE67" s="304" t="s">
        <v>1204</v>
      </c>
      <c r="BF67" s="281" t="s">
        <v>1205</v>
      </c>
    </row>
    <row r="68" spans="1:64" s="94" customFormat="1" ht="87.75" customHeight="1" x14ac:dyDescent="0.25">
      <c r="A68" s="89" t="s">
        <v>573</v>
      </c>
      <c r="B68" s="89" t="s">
        <v>485</v>
      </c>
      <c r="C68" s="89" t="s">
        <v>482</v>
      </c>
      <c r="D68" s="89" t="s">
        <v>574</v>
      </c>
      <c r="E68" s="89" t="s">
        <v>575</v>
      </c>
      <c r="F68" s="89">
        <v>1.83</v>
      </c>
      <c r="G68" s="89" t="s">
        <v>1225</v>
      </c>
      <c r="H68" s="89" t="s">
        <v>221</v>
      </c>
      <c r="I68" s="89"/>
      <c r="J68" s="89" t="s">
        <v>1200</v>
      </c>
      <c r="K68" s="89">
        <v>3134881446</v>
      </c>
      <c r="L68" s="89" t="s">
        <v>1123</v>
      </c>
      <c r="M68" s="113">
        <v>42795</v>
      </c>
      <c r="N68" s="113">
        <v>43981</v>
      </c>
      <c r="O68" s="89" t="s">
        <v>734</v>
      </c>
      <c r="P68" s="89" t="s">
        <v>735</v>
      </c>
      <c r="Q68" s="89">
        <v>0.35</v>
      </c>
      <c r="R68" s="89">
        <v>0.64</v>
      </c>
      <c r="S68" s="89">
        <v>0.85</v>
      </c>
      <c r="T68" s="89">
        <v>1</v>
      </c>
      <c r="U68" s="89">
        <v>0.35</v>
      </c>
      <c r="V68" s="118">
        <v>1</v>
      </c>
      <c r="W68" s="89">
        <v>0.64</v>
      </c>
      <c r="X68" s="118">
        <v>1</v>
      </c>
      <c r="Y68" s="89">
        <v>0.85</v>
      </c>
      <c r="Z68" s="102">
        <v>1</v>
      </c>
      <c r="AA68" s="89">
        <v>1</v>
      </c>
      <c r="AB68" s="102">
        <v>1</v>
      </c>
      <c r="AC68" s="89" t="s">
        <v>739</v>
      </c>
      <c r="AD68" s="89" t="s">
        <v>740</v>
      </c>
      <c r="AE68" s="89" t="s">
        <v>741</v>
      </c>
      <c r="AF68" s="89">
        <v>1099</v>
      </c>
      <c r="AG68" s="89" t="s">
        <v>741</v>
      </c>
      <c r="AH68" s="89" t="s">
        <v>839</v>
      </c>
      <c r="AI68" s="106">
        <v>11072718970</v>
      </c>
      <c r="AJ68" s="57">
        <v>0.08</v>
      </c>
      <c r="AK68" s="87">
        <v>6646040846</v>
      </c>
      <c r="AL68" s="88" t="s">
        <v>455</v>
      </c>
      <c r="AM68" s="88"/>
      <c r="AN68" s="88" t="s">
        <v>455</v>
      </c>
      <c r="AO68" s="88" t="s">
        <v>455</v>
      </c>
      <c r="AP68" s="88" t="s">
        <v>455</v>
      </c>
      <c r="AQ68" s="88" t="s">
        <v>455</v>
      </c>
      <c r="AR68" s="88" t="s">
        <v>455</v>
      </c>
      <c r="AS68" s="88" t="s">
        <v>642</v>
      </c>
      <c r="AT68" s="328" t="s">
        <v>642</v>
      </c>
      <c r="AU68" s="88" t="s">
        <v>455</v>
      </c>
      <c r="AV68" s="88" t="s">
        <v>455</v>
      </c>
      <c r="AW68" s="88" t="s">
        <v>455</v>
      </c>
      <c r="AX68" s="88" t="s">
        <v>455</v>
      </c>
      <c r="AY68" s="88" t="s">
        <v>455</v>
      </c>
      <c r="AZ68" s="88" t="s">
        <v>455</v>
      </c>
      <c r="BA68" s="88" t="s">
        <v>455</v>
      </c>
      <c r="BB68" s="88" t="s">
        <v>455</v>
      </c>
      <c r="BC68" s="88" t="s">
        <v>455</v>
      </c>
      <c r="BD68" s="88" t="s">
        <v>455</v>
      </c>
      <c r="BE68" s="300"/>
      <c r="BF68" s="116"/>
    </row>
    <row r="69" spans="1:64" s="276" customFormat="1" ht="142.15" customHeight="1" x14ac:dyDescent="0.2">
      <c r="A69" s="289" t="s">
        <v>539</v>
      </c>
      <c r="B69" s="289" t="s">
        <v>546</v>
      </c>
      <c r="C69" s="289" t="s">
        <v>547</v>
      </c>
      <c r="D69" s="289" t="s">
        <v>551</v>
      </c>
      <c r="E69" s="289" t="s">
        <v>552</v>
      </c>
      <c r="F69" s="289">
        <v>1.82</v>
      </c>
      <c r="G69" s="351" t="s">
        <v>186</v>
      </c>
      <c r="H69" s="289" t="s">
        <v>226</v>
      </c>
      <c r="I69" s="289"/>
      <c r="J69" s="289" t="s">
        <v>1242</v>
      </c>
      <c r="K69" s="289" t="s">
        <v>1243</v>
      </c>
      <c r="L69" s="289" t="s">
        <v>1244</v>
      </c>
      <c r="M69" s="366">
        <v>42826</v>
      </c>
      <c r="N69" s="378">
        <v>44196</v>
      </c>
      <c r="O69" s="289" t="s">
        <v>709</v>
      </c>
      <c r="P69" s="289" t="s">
        <v>710</v>
      </c>
      <c r="Q69" s="354">
        <v>1</v>
      </c>
      <c r="R69" s="354">
        <v>1</v>
      </c>
      <c r="S69" s="354">
        <v>1</v>
      </c>
      <c r="T69" s="354">
        <v>1</v>
      </c>
      <c r="U69" s="354">
        <v>1</v>
      </c>
      <c r="V69" s="354">
        <v>1</v>
      </c>
      <c r="W69" s="354">
        <v>0.91</v>
      </c>
      <c r="X69" s="354">
        <v>0.91</v>
      </c>
      <c r="Y69" s="379">
        <v>1</v>
      </c>
      <c r="Z69" s="379">
        <v>1</v>
      </c>
      <c r="AA69" s="289"/>
      <c r="AB69" s="289"/>
      <c r="AC69" s="289" t="s">
        <v>774</v>
      </c>
      <c r="AD69" s="289" t="s">
        <v>775</v>
      </c>
      <c r="AE69" s="289"/>
      <c r="AF69" s="289">
        <v>1068</v>
      </c>
      <c r="AG69" s="289" t="s">
        <v>826</v>
      </c>
      <c r="AH69" s="289" t="s">
        <v>448</v>
      </c>
      <c r="AI69" s="367">
        <v>3235000000</v>
      </c>
      <c r="AJ69" s="289" t="s">
        <v>857</v>
      </c>
      <c r="AK69" s="289" t="s">
        <v>857</v>
      </c>
      <c r="AL69" s="199" t="s">
        <v>954</v>
      </c>
      <c r="AM69" s="355">
        <v>2.325E-2</v>
      </c>
      <c r="AN69" s="356">
        <v>43983</v>
      </c>
      <c r="AO69" s="356" t="s">
        <v>955</v>
      </c>
      <c r="AP69" s="289" t="s">
        <v>1079</v>
      </c>
      <c r="AQ69" s="354" t="s">
        <v>1120</v>
      </c>
      <c r="AR69" s="354">
        <v>1</v>
      </c>
      <c r="AS69" s="357">
        <v>1</v>
      </c>
      <c r="AT69" s="357">
        <v>1</v>
      </c>
      <c r="AU69" s="289" t="s">
        <v>956</v>
      </c>
      <c r="AV69" s="289" t="s">
        <v>957</v>
      </c>
      <c r="AW69" s="289" t="s">
        <v>958</v>
      </c>
      <c r="AX69" s="289" t="s">
        <v>959</v>
      </c>
      <c r="AY69" s="289">
        <v>7734</v>
      </c>
      <c r="AZ69" s="289" t="s">
        <v>990</v>
      </c>
      <c r="BA69" s="289" t="s">
        <v>1080</v>
      </c>
      <c r="BB69" s="352" t="s">
        <v>857</v>
      </c>
      <c r="BC69" s="352" t="s">
        <v>857</v>
      </c>
      <c r="BD69" s="352" t="s">
        <v>857</v>
      </c>
      <c r="BE69" s="289" t="s">
        <v>1246</v>
      </c>
      <c r="BF69" s="361" t="s">
        <v>1081</v>
      </c>
    </row>
    <row r="70" spans="1:64" s="276" customFormat="1" ht="144" customHeight="1" x14ac:dyDescent="0.2">
      <c r="A70" s="289" t="s">
        <v>539</v>
      </c>
      <c r="B70" s="289" t="s">
        <v>540</v>
      </c>
      <c r="C70" s="289" t="s">
        <v>541</v>
      </c>
      <c r="D70" s="289" t="s">
        <v>553</v>
      </c>
      <c r="E70" s="289" t="s">
        <v>554</v>
      </c>
      <c r="F70" s="289">
        <v>1.82</v>
      </c>
      <c r="G70" s="351" t="s">
        <v>186</v>
      </c>
      <c r="H70" s="289" t="s">
        <v>226</v>
      </c>
      <c r="I70" s="289"/>
      <c r="J70" s="289" t="s">
        <v>1242</v>
      </c>
      <c r="K70" s="289" t="s">
        <v>1243</v>
      </c>
      <c r="L70" s="289" t="s">
        <v>1244</v>
      </c>
      <c r="M70" s="366">
        <v>42826</v>
      </c>
      <c r="N70" s="378">
        <v>44196</v>
      </c>
      <c r="O70" s="289" t="s">
        <v>711</v>
      </c>
      <c r="P70" s="289" t="s">
        <v>712</v>
      </c>
      <c r="Q70" s="354">
        <v>1</v>
      </c>
      <c r="R70" s="354">
        <v>1</v>
      </c>
      <c r="S70" s="354">
        <v>1</v>
      </c>
      <c r="T70" s="354">
        <v>1</v>
      </c>
      <c r="U70" s="354">
        <v>1</v>
      </c>
      <c r="V70" s="354">
        <v>1</v>
      </c>
      <c r="W70" s="354">
        <v>1</v>
      </c>
      <c r="X70" s="354">
        <v>1</v>
      </c>
      <c r="Y70" s="354">
        <v>1</v>
      </c>
      <c r="Z70" s="354">
        <v>1</v>
      </c>
      <c r="AA70" s="289"/>
      <c r="AB70" s="289"/>
      <c r="AC70" s="289" t="s">
        <v>774</v>
      </c>
      <c r="AD70" s="289" t="s">
        <v>776</v>
      </c>
      <c r="AE70" s="289"/>
      <c r="AF70" s="289">
        <v>1068</v>
      </c>
      <c r="AG70" s="289" t="s">
        <v>826</v>
      </c>
      <c r="AH70" s="289" t="s">
        <v>464</v>
      </c>
      <c r="AI70" s="367">
        <v>31392000000</v>
      </c>
      <c r="AJ70" s="289" t="s">
        <v>857</v>
      </c>
      <c r="AK70" s="289" t="s">
        <v>857</v>
      </c>
      <c r="AL70" s="199" t="s">
        <v>1082</v>
      </c>
      <c r="AM70" s="355">
        <v>2.325E-2</v>
      </c>
      <c r="AN70" s="356">
        <v>43983</v>
      </c>
      <c r="AO70" s="356" t="s">
        <v>955</v>
      </c>
      <c r="AP70" s="289" t="s">
        <v>1119</v>
      </c>
      <c r="AQ70" s="354" t="s">
        <v>1121</v>
      </c>
      <c r="AR70" s="354">
        <v>1</v>
      </c>
      <c r="AS70" s="357">
        <v>1</v>
      </c>
      <c r="AT70" s="357">
        <v>1</v>
      </c>
      <c r="AU70" s="289" t="s">
        <v>956</v>
      </c>
      <c r="AV70" s="289" t="s">
        <v>957</v>
      </c>
      <c r="AW70" s="289" t="s">
        <v>958</v>
      </c>
      <c r="AX70" s="289" t="s">
        <v>960</v>
      </c>
      <c r="AY70" s="289">
        <v>7734</v>
      </c>
      <c r="AZ70" s="289" t="s">
        <v>990</v>
      </c>
      <c r="BA70" s="369" t="s">
        <v>960</v>
      </c>
      <c r="BB70" s="352" t="s">
        <v>857</v>
      </c>
      <c r="BC70" s="352" t="s">
        <v>857</v>
      </c>
      <c r="BD70" s="352" t="s">
        <v>857</v>
      </c>
      <c r="BE70" s="289" t="s">
        <v>1245</v>
      </c>
      <c r="BF70" s="361" t="s">
        <v>1081</v>
      </c>
      <c r="BG70" s="350"/>
      <c r="BH70" s="350"/>
      <c r="BI70" s="350"/>
      <c r="BJ70" s="350"/>
      <c r="BK70" s="350"/>
      <c r="BL70" s="350"/>
    </row>
    <row r="71" spans="1:64" s="350" customFormat="1" ht="89.25" customHeight="1" x14ac:dyDescent="0.25">
      <c r="A71" s="289" t="s">
        <v>539</v>
      </c>
      <c r="B71" s="289" t="s">
        <v>540</v>
      </c>
      <c r="C71" s="289" t="s">
        <v>555</v>
      </c>
      <c r="D71" s="289" t="s">
        <v>553</v>
      </c>
      <c r="E71" s="289" t="s">
        <v>556</v>
      </c>
      <c r="F71" s="289">
        <v>1.82</v>
      </c>
      <c r="G71" s="351" t="s">
        <v>186</v>
      </c>
      <c r="H71" s="289" t="s">
        <v>226</v>
      </c>
      <c r="I71" s="289"/>
      <c r="J71" s="289" t="s">
        <v>1238</v>
      </c>
      <c r="K71" s="289" t="s">
        <v>1239</v>
      </c>
      <c r="L71" s="289" t="s">
        <v>1240</v>
      </c>
      <c r="M71" s="366">
        <v>42736</v>
      </c>
      <c r="N71" s="378">
        <v>44196</v>
      </c>
      <c r="O71" s="289" t="s">
        <v>713</v>
      </c>
      <c r="P71" s="289" t="s">
        <v>714</v>
      </c>
      <c r="Q71" s="354">
        <v>1</v>
      </c>
      <c r="R71" s="354">
        <v>1</v>
      </c>
      <c r="S71" s="354">
        <v>1</v>
      </c>
      <c r="T71" s="354">
        <v>1</v>
      </c>
      <c r="U71" s="354">
        <v>1</v>
      </c>
      <c r="V71" s="354">
        <v>1</v>
      </c>
      <c r="W71" s="354">
        <v>1</v>
      </c>
      <c r="X71" s="354">
        <v>1</v>
      </c>
      <c r="Y71" s="354">
        <v>1</v>
      </c>
      <c r="Z71" s="354">
        <v>1</v>
      </c>
      <c r="AA71" s="354">
        <v>1</v>
      </c>
      <c r="AB71" s="354">
        <v>1</v>
      </c>
      <c r="AC71" s="289" t="s">
        <v>748</v>
      </c>
      <c r="AD71" s="289" t="s">
        <v>746</v>
      </c>
      <c r="AE71" s="289" t="s">
        <v>747</v>
      </c>
      <c r="AF71" s="289">
        <v>1069</v>
      </c>
      <c r="AG71" s="289" t="s">
        <v>827</v>
      </c>
      <c r="AH71" s="289" t="s">
        <v>465</v>
      </c>
      <c r="AI71" s="367">
        <v>6539000000</v>
      </c>
      <c r="AJ71" s="289" t="s">
        <v>857</v>
      </c>
      <c r="AK71" s="289" t="s">
        <v>857</v>
      </c>
      <c r="AL71" s="199" t="s">
        <v>961</v>
      </c>
      <c r="AM71" s="355">
        <v>2.325E-2</v>
      </c>
      <c r="AN71" s="356">
        <v>43983</v>
      </c>
      <c r="AO71" s="356" t="s">
        <v>955</v>
      </c>
      <c r="AP71" s="289" t="s">
        <v>1083</v>
      </c>
      <c r="AQ71" s="289" t="s">
        <v>1122</v>
      </c>
      <c r="AR71" s="354">
        <v>1</v>
      </c>
      <c r="AS71" s="354">
        <v>1</v>
      </c>
      <c r="AT71" s="354">
        <v>1</v>
      </c>
      <c r="AU71" s="345" t="s">
        <v>962</v>
      </c>
      <c r="AV71" s="345" t="s">
        <v>949</v>
      </c>
      <c r="AW71" s="345" t="s">
        <v>963</v>
      </c>
      <c r="AX71" s="345" t="s">
        <v>964</v>
      </c>
      <c r="AY71" s="296">
        <v>7675</v>
      </c>
      <c r="AZ71" s="345" t="s">
        <v>991</v>
      </c>
      <c r="BA71" s="345" t="s">
        <v>964</v>
      </c>
      <c r="BB71" s="352" t="s">
        <v>857</v>
      </c>
      <c r="BC71" s="352" t="s">
        <v>857</v>
      </c>
      <c r="BD71" s="352" t="s">
        <v>857</v>
      </c>
      <c r="BE71" s="345" t="s">
        <v>1241</v>
      </c>
      <c r="BF71" s="349" t="s">
        <v>1081</v>
      </c>
    </row>
    <row r="72" spans="1:64" s="151" customFormat="1" ht="254.45" customHeight="1" x14ac:dyDescent="0.25">
      <c r="A72" s="89" t="s">
        <v>518</v>
      </c>
      <c r="B72" s="152" t="s">
        <v>1000</v>
      </c>
      <c r="C72" s="152" t="s">
        <v>220</v>
      </c>
      <c r="D72" s="152"/>
      <c r="E72" s="152" t="s">
        <v>1145</v>
      </c>
      <c r="F72" s="152" t="s">
        <v>855</v>
      </c>
      <c r="G72" s="152" t="s">
        <v>1229</v>
      </c>
      <c r="H72" s="152" t="s">
        <v>220</v>
      </c>
      <c r="I72" s="152" t="s">
        <v>1146</v>
      </c>
      <c r="J72" s="152" t="s">
        <v>595</v>
      </c>
      <c r="K72" s="152" t="s">
        <v>596</v>
      </c>
      <c r="L72" s="152" t="s">
        <v>597</v>
      </c>
      <c r="M72" s="153">
        <v>42887</v>
      </c>
      <c r="N72" s="153">
        <v>43981</v>
      </c>
      <c r="O72" s="152" t="s">
        <v>679</v>
      </c>
      <c r="P72" s="154" t="s">
        <v>680</v>
      </c>
      <c r="Q72" s="155">
        <v>1</v>
      </c>
      <c r="R72" s="155">
        <v>1</v>
      </c>
      <c r="S72" s="155">
        <v>1</v>
      </c>
      <c r="T72" s="155">
        <v>1</v>
      </c>
      <c r="U72" s="152">
        <v>1</v>
      </c>
      <c r="V72" s="156">
        <v>1</v>
      </c>
      <c r="W72" s="152">
        <v>1</v>
      </c>
      <c r="X72" s="156">
        <v>1</v>
      </c>
      <c r="Y72" s="155">
        <v>1</v>
      </c>
      <c r="Z72" s="156">
        <v>1</v>
      </c>
      <c r="AA72" s="128">
        <v>1</v>
      </c>
      <c r="AB72" s="156">
        <v>1</v>
      </c>
      <c r="AC72" s="152"/>
      <c r="AD72" s="152"/>
      <c r="AE72" s="152"/>
      <c r="AF72" s="152"/>
      <c r="AG72" s="152"/>
      <c r="AH72" s="152"/>
      <c r="AI72" s="54"/>
      <c r="AJ72" s="55"/>
      <c r="AK72" s="108"/>
      <c r="AL72" s="262" t="s">
        <v>1145</v>
      </c>
      <c r="AM72" s="263" t="s">
        <v>1153</v>
      </c>
      <c r="AN72" s="264">
        <v>43983</v>
      </c>
      <c r="AO72" s="264">
        <v>44195</v>
      </c>
      <c r="AP72" s="262" t="s">
        <v>1146</v>
      </c>
      <c r="AQ72" s="262" t="s">
        <v>1154</v>
      </c>
      <c r="AR72" s="335">
        <v>0.2</v>
      </c>
      <c r="AS72" s="259">
        <v>0.09</v>
      </c>
      <c r="AT72" s="337">
        <v>0.09</v>
      </c>
      <c r="AU72" s="190" t="s">
        <v>1148</v>
      </c>
      <c r="AV72" s="190" t="s">
        <v>965</v>
      </c>
      <c r="AW72" s="190" t="s">
        <v>1150</v>
      </c>
      <c r="AX72" s="190" t="s">
        <v>1147</v>
      </c>
      <c r="AY72" s="196">
        <v>7829</v>
      </c>
      <c r="AZ72" s="190" t="s">
        <v>1151</v>
      </c>
      <c r="BA72" s="190" t="s">
        <v>1152</v>
      </c>
      <c r="BB72" s="265">
        <v>1112572855</v>
      </c>
      <c r="BC72" s="266">
        <f>+BD72/BB72</f>
        <v>7.8817957499061939E-2</v>
      </c>
      <c r="BD72" s="265">
        <v>87690720</v>
      </c>
      <c r="BE72" s="267" t="s">
        <v>1155</v>
      </c>
      <c r="BF72" s="268" t="s">
        <v>1164</v>
      </c>
    </row>
    <row r="73" spans="1:64" s="94" customFormat="1" ht="229.9" customHeight="1" x14ac:dyDescent="0.25">
      <c r="A73" s="89" t="s">
        <v>518</v>
      </c>
      <c r="B73" s="152" t="s">
        <v>1000</v>
      </c>
      <c r="C73" s="152" t="s">
        <v>220</v>
      </c>
      <c r="D73" s="152"/>
      <c r="E73" s="152" t="s">
        <v>1181</v>
      </c>
      <c r="F73" s="152" t="s">
        <v>855</v>
      </c>
      <c r="G73" s="152" t="s">
        <v>1229</v>
      </c>
      <c r="H73" s="152" t="s">
        <v>220</v>
      </c>
      <c r="I73" s="152" t="s">
        <v>1146</v>
      </c>
      <c r="J73" s="152" t="s">
        <v>595</v>
      </c>
      <c r="K73" s="152" t="s">
        <v>596</v>
      </c>
      <c r="L73" s="152" t="s">
        <v>597</v>
      </c>
      <c r="M73" s="269"/>
      <c r="N73" s="269"/>
      <c r="AI73" s="81"/>
      <c r="AL73" s="267" t="s">
        <v>1156</v>
      </c>
      <c r="AM73" s="198" t="s">
        <v>1157</v>
      </c>
      <c r="AN73" s="269">
        <v>43983</v>
      </c>
      <c r="AO73" s="269">
        <v>44195</v>
      </c>
      <c r="AP73" s="194" t="s">
        <v>1158</v>
      </c>
      <c r="AQ73" s="267" t="s">
        <v>1159</v>
      </c>
      <c r="AR73" s="344">
        <v>0.113</v>
      </c>
      <c r="AS73" s="270" t="s">
        <v>1160</v>
      </c>
      <c r="AT73" s="330" t="s">
        <v>1160</v>
      </c>
      <c r="AU73" s="199" t="s">
        <v>1148</v>
      </c>
      <c r="AV73" s="199" t="s">
        <v>1149</v>
      </c>
      <c r="AW73" s="199" t="s">
        <v>1150</v>
      </c>
      <c r="AX73" s="199" t="s">
        <v>1161</v>
      </c>
      <c r="AY73" s="198">
        <v>7828</v>
      </c>
      <c r="AZ73" s="199" t="s">
        <v>1162</v>
      </c>
      <c r="BA73" s="199" t="s">
        <v>1163</v>
      </c>
      <c r="BB73" s="265">
        <v>663238576</v>
      </c>
      <c r="BC73" s="271">
        <f>+BD73/BB73</f>
        <v>0</v>
      </c>
      <c r="BD73" s="265">
        <v>0</v>
      </c>
      <c r="BE73" s="267" t="s">
        <v>1165</v>
      </c>
      <c r="BF73" s="268" t="s">
        <v>1166</v>
      </c>
    </row>
    <row r="74" spans="1:64" ht="16.899999999999999" customHeight="1" x14ac:dyDescent="0.25"/>
  </sheetData>
  <mergeCells count="21">
    <mergeCell ref="BF6:BF7"/>
    <mergeCell ref="AF7:AK7"/>
    <mergeCell ref="AL6:BE7"/>
    <mergeCell ref="A6:AB6"/>
    <mergeCell ref="AC6:AE7"/>
    <mergeCell ref="AF6:AK6"/>
    <mergeCell ref="A7:C7"/>
    <mergeCell ref="D7:F7"/>
    <mergeCell ref="G7:L7"/>
    <mergeCell ref="M7:N7"/>
    <mergeCell ref="O7:T7"/>
    <mergeCell ref="U7:AB7"/>
    <mergeCell ref="G1:BE4"/>
    <mergeCell ref="B1:D1"/>
    <mergeCell ref="E1:F1"/>
    <mergeCell ref="B2:D2"/>
    <mergeCell ref="E2:F2"/>
    <mergeCell ref="B3:D3"/>
    <mergeCell ref="E3:F3"/>
    <mergeCell ref="B4:D4"/>
    <mergeCell ref="E4:F4"/>
  </mergeCells>
  <conditionalFormatting sqref="AI49">
    <cfRule type="duplicateValues" dxfId="3" priority="14" stopIfTrue="1"/>
  </conditionalFormatting>
  <conditionalFormatting sqref="AI48">
    <cfRule type="duplicateValues" dxfId="2" priority="15" stopIfTrue="1"/>
  </conditionalFormatting>
  <conditionalFormatting sqref="AL46">
    <cfRule type="duplicateValues" dxfId="1" priority="2" stopIfTrue="1"/>
  </conditionalFormatting>
  <conditionalFormatting sqref="BA46">
    <cfRule type="duplicateValues" dxfId="0" priority="1" stopIfTrue="1"/>
  </conditionalFormatting>
  <dataValidations count="30">
    <dataValidation allowBlank="1" showInputMessage="1" showErrorMessage="1" prompt="Por favor indicar en recursos: presupuesto obligado/ persupuesto asignado" sqref="BD8 AK8"/>
    <dataValidation allowBlank="1" showInputMessage="1" showErrorMessage="1" prompt="Por favor indique el porcentaje de recursos del proyecto que corresponden a la acción referenciada de esta polìtica o programa._x000a_" sqref="BC8 AJ8"/>
    <dataValidation allowBlank="1" showInputMessage="1" showErrorMessage="1" prompt="Por favor diligencie los recursos del proyecto. Si no hay un proyecto asociado, por favor incluya los recursos por funcionamiento (gestión)._x000a_" sqref="BB8 AI8"/>
    <dataValidation allowBlank="1" showInputMessage="1" showErrorMessage="1" prompt="Por favor diligencie la Meta del proyecto._x000a__x000a_" sqref="BA8 AH8"/>
    <dataValidation allowBlank="1" showInputMessage="1" showErrorMessage="1" prompt="Diligencia por favor el código o número del proyecto._x000a__x000a_" sqref="AY8 AF8"/>
    <dataValidation allowBlank="1" showInputMessage="1" showErrorMessage="1" prompt="Por favor diligencie el nombre del proyecto o las actividades de funcionamiento con las que se da cumplimiento (gestión)._x000a__x000a__x000a__x000a_" sqref="AZ8 AG8"/>
    <dataValidation allowBlank="1" showInputMessage="1" showErrorMessage="1" prompt="Por favor incluya los avances frente  la meta del proyecto de inversión." sqref="BE8"/>
    <dataValidation allowBlank="1" showInputMessage="1" showErrorMessage="1" prompt="Por favor seleccionar el Proyecto de acuerdo al Progama" sqref="AU8:AX8 AE8"/>
    <dataValidation allowBlank="1" showInputMessage="1" showErrorMessage="1" prompt="Escriba la Meta que se tienen programada." sqref="Q8:T8"/>
    <dataValidation allowBlank="1" showInputMessage="1" showErrorMessage="1" prompt="Defina la ponderación de cada acción por su nivel de importancia en el cumplimiento del objetivo o componente específico de la pp o plan de acciones afirmativas." sqref="F8"/>
    <dataValidation allowBlank="1" showInputMessage="1" showErrorMessage="1" prompt="Elija de acuerdo a la categoría anterior_x000a_" sqref="B8"/>
    <dataValidation allowBlank="1" showInputMessage="1" showErrorMessage="1" prompt="Por favor elegir la categoría que estructura la pp o el plan de acciones afirmativas_x000a_" sqref="A8"/>
    <dataValidation allowBlank="1" showInputMessage="1" showErrorMessage="1" prompt="Describa las acciones que desarrollan los componentes de la PP o Plan de Acciones Afirmativas" sqref="D8:E8"/>
    <dataValidation allowBlank="1" showInputMessage="1" showErrorMessage="1" prompt="Por favor elegir de acuerdo a la categoría anterior, el objetivo o componente que desarrolla la categoría._x000a_" sqref="C8"/>
    <dataValidation allowBlank="1" showInputMessage="1" showErrorMessage="1" prompt="Por favor incluya las variables consideradas para el cálculo del indicador tomando como referencia las variables señaladas en la definición de la fórmula. (forma matematica)." sqref="P8"/>
    <dataValidation allowBlank="1" showInputMessage="1" showErrorMessage="1" prompt="Escriba el nombre del indicador. Debe ser claro,apropiado,medible, adecuado y sensible. Recuerde NO formular varios indicadores para la misma acción." sqref="O8"/>
    <dataValidation allowBlank="1" showInputMessage="1" showErrorMessage="1" prompt="De acuerdo al Sector elija la entidad responsable de repotar la información." sqref="H8"/>
    <dataValidation allowBlank="1" showInputMessage="1" showErrorMessage="1" prompt="Por favor elija el Sector de la Administración Distrital que está a cargo del reporte de la información sobre el desarrollo de la acción. " sqref="G8"/>
    <dataValidation allowBlank="1" showInputMessage="1" showErrorMessage="1" prompt="Teniendo en cuenta la fórmula de cálculo de cada indicador, registre el resultado de cada uno para la vigencia" sqref="AA8 Y8"/>
    <dataValidation allowBlank="1" showInputMessage="1" showErrorMessage="1" prompt="Teniendo en cuenta la fórmula de cálculo de cada indicador, registre el resultado de cada uno para la vigencia_x000a_" sqref="U8"/>
    <dataValidation allowBlank="1" showInputMessage="1" showErrorMessage="1" prompt=" Este avance se calcula en la Dirección de Equidad y Políticas Poblacionales a partir del resultado de cada indicador frente a su meta anual." sqref="V8"/>
    <dataValidation allowBlank="1" showInputMessage="1" showErrorMessage="1" prompt="Este avance se calcula en la Dirección de Equidad y Políticas Poblacionales a partir del resultado de cada indicador frente a su meta anual." sqref="X8 AB8 Z8"/>
    <dataValidation allowBlank="1" showInputMessage="1" showErrorMessage="1" prompt="Teniendo en cuenta la fórmula de cálculo de cada indicador, registre el resultado de cada uno para la vigencia." sqref="W8"/>
    <dataValidation allowBlank="1" showInputMessage="1" showErrorMessage="1" prompt="Por favor seleccionar el Programa de acuerdo al Pilar o Eje." sqref="AD8"/>
    <dataValidation allowBlank="1" showInputMessage="1" showErrorMessage="1" prompt="Por favor elija el Pilar o Eje del PDD." sqref="AC8"/>
    <dataValidation allowBlank="1" showInputMessage="1" showErrorMessage="1" prompt="Escriba la fecha de finalización de la acción. Formato DD-MM-AAAA" sqref="N8"/>
    <dataValidation allowBlank="1" showInputMessage="1" showErrorMessage="1" prompt="Escriba la fecha de inicio de la acción. Formato DD-MM-AAAA" sqref="M8"/>
    <dataValidation allowBlank="1" showInputMessage="1" showErrorMessage="1" prompt="Por favor escriba el correo electrónico de la persona responsable de reportar la información sobre la ejecución de la acción." sqref="L8"/>
    <dataValidation allowBlank="1" showInputMessage="1" showErrorMessage="1" prompt="Por favor escriba el número telefónico de la persona responsable de reportar la información sobre la ejecución de la acción." sqref="K8"/>
    <dataValidation allowBlank="1" showInputMessage="1" showErrorMessage="1" prompt="Escriba el nombre completo de la persona responsable de reportar la ejecución de la acción." sqref="J8"/>
  </dataValidations>
  <hyperlinks>
    <hyperlink ref="L24:L27" r:id="rId1" display="mavivasg@ipes.gov.co"/>
    <hyperlink ref="L9" r:id="rId2"/>
    <hyperlink ref="L11" r:id="rId3"/>
    <hyperlink ref="L12" r:id="rId4"/>
    <hyperlink ref="L16" r:id="rId5" display="abadillo@sdmujer.gov.co"/>
    <hyperlink ref="L15" r:id="rId6"/>
    <hyperlink ref="L17" r:id="rId7" display="abadillo@sdmujer.gov.co"/>
    <hyperlink ref="L18" r:id="rId8" display="abadillo@sdmujer.gov.co"/>
    <hyperlink ref="L20" r:id="rId9"/>
    <hyperlink ref="L22" r:id="rId10"/>
    <hyperlink ref="L21" r:id="rId11"/>
    <hyperlink ref="L28" r:id="rId12" display="abadillo@sdmujer.gov.co"/>
    <hyperlink ref="L29" r:id="rId13"/>
    <hyperlink ref="L30" r:id="rId14"/>
    <hyperlink ref="L32" r:id="rId15"/>
    <hyperlink ref="L33" r:id="rId16"/>
    <hyperlink ref="L35" r:id="rId17"/>
    <hyperlink ref="L36" r:id="rId18"/>
    <hyperlink ref="L37" r:id="rId19"/>
    <hyperlink ref="L39" r:id="rId20" display="javier.medina@idrd.gov.co_x000a_oscar.ruiz@idrd.gov.co   isaac.certain@idrd.gov.co"/>
    <hyperlink ref="L40" r:id="rId21" display="javier.medina@idrd.gov.co_x000a_oscar.ruiz@idrd.gov.co   isaac.certain@idrd.gov.co"/>
    <hyperlink ref="L41" r:id="rId22" display="javier.medina@idrd.gov.co_x000a_oscar.ruiz@idrd.gov.co   isaac.certain@idrd.gov.co"/>
    <hyperlink ref="L42" r:id="rId23" display="javier.medina@idrd.gov.co_x000a_oscar.ruiz@idrd.gov.co   isaac.certain@idrd.gov.co"/>
    <hyperlink ref="J43" r:id="rId24" display="luz.sanchez@transmilenio.gov.co"/>
    <hyperlink ref="L43" r:id="rId25"/>
    <hyperlink ref="L45" r:id="rId26" display="cbarreto@habitatbogota.gov.co"/>
    <hyperlink ref="L50" r:id="rId27"/>
    <hyperlink ref="L52" r:id="rId28" display="abadillo@sdmujer.gov.co"/>
    <hyperlink ref="L53" r:id="rId29" display="abadillo@sdmujer.gov.co"/>
    <hyperlink ref="L55" r:id="rId30" display="abadillo@sdmujer.gov.co"/>
    <hyperlink ref="L61" r:id="rId31"/>
    <hyperlink ref="L63" r:id="rId32"/>
    <hyperlink ref="L64" r:id="rId33"/>
    <hyperlink ref="L65" r:id="rId34"/>
    <hyperlink ref="L66" r:id="rId35"/>
    <hyperlink ref="L67" r:id="rId36"/>
    <hyperlink ref="L10" r:id="rId37"/>
    <hyperlink ref="L44" r:id="rId38" display="mmalaver@movilidadbogota.gov.co"/>
    <hyperlink ref="L72" r:id="rId39"/>
    <hyperlink ref="L73" r:id="rId40"/>
    <hyperlink ref="L14" r:id="rId41" display="apgonzalez@sdis.gov.co"/>
    <hyperlink ref="L59" r:id="rId42"/>
    <hyperlink ref="L60" r:id="rId43"/>
  </hyperlinks>
  <pageMargins left="0.7" right="0.7" top="0.75" bottom="0.75" header="0.3" footer="0.3"/>
  <pageSetup orientation="portrait" horizontalDpi="4294967293"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92"/>
  <sheetViews>
    <sheetView zoomScale="77" zoomScaleNormal="77" workbookViewId="0">
      <selection activeCell="N2" sqref="N2"/>
    </sheetView>
  </sheetViews>
  <sheetFormatPr baseColWidth="10" defaultColWidth="11.85546875" defaultRowHeight="12" x14ac:dyDescent="0.2"/>
  <cols>
    <col min="1" max="1" width="11.85546875" style="36"/>
    <col min="2" max="32" width="11.85546875" style="4"/>
    <col min="33" max="57" width="0" style="4" hidden="1" customWidth="1"/>
    <col min="58" max="16384" width="11.85546875" style="4"/>
  </cols>
  <sheetData>
    <row r="1" spans="1:74" s="3" customFormat="1" ht="24.75" thickBot="1" x14ac:dyDescent="0.25">
      <c r="A1" s="1"/>
      <c r="B1" s="2"/>
      <c r="C1" s="2"/>
      <c r="D1" s="2"/>
      <c r="E1" s="2"/>
      <c r="F1" s="2"/>
      <c r="G1" s="2"/>
      <c r="H1" s="2"/>
      <c r="I1" s="2"/>
      <c r="J1" s="2"/>
      <c r="K1" s="2"/>
      <c r="O1" s="4" t="s">
        <v>140</v>
      </c>
      <c r="R1" s="5" t="s">
        <v>141</v>
      </c>
      <c r="AG1" s="6" t="s">
        <v>142</v>
      </c>
      <c r="AH1" s="3" t="s">
        <v>143</v>
      </c>
      <c r="AJ1" s="3" t="s">
        <v>144</v>
      </c>
    </row>
    <row r="2" spans="1:74" s="19" customFormat="1" ht="120.75" thickBot="1" x14ac:dyDescent="0.3">
      <c r="A2" s="37"/>
      <c r="B2" s="19" t="s">
        <v>138</v>
      </c>
      <c r="C2" s="19" t="s">
        <v>145</v>
      </c>
      <c r="D2" s="38" t="s">
        <v>88</v>
      </c>
      <c r="E2" s="14" t="s">
        <v>402</v>
      </c>
      <c r="F2" s="15" t="s">
        <v>403</v>
      </c>
      <c r="G2" s="15" t="s">
        <v>404</v>
      </c>
      <c r="H2" s="15" t="s">
        <v>405</v>
      </c>
      <c r="I2" s="15" t="s">
        <v>406</v>
      </c>
      <c r="J2" s="15" t="s">
        <v>407</v>
      </c>
      <c r="K2" s="15" t="s">
        <v>408</v>
      </c>
      <c r="L2" s="15" t="s">
        <v>409</v>
      </c>
      <c r="M2" s="15" t="s">
        <v>410</v>
      </c>
      <c r="N2" s="7" t="s">
        <v>146</v>
      </c>
      <c r="O2" s="16" t="s">
        <v>147</v>
      </c>
      <c r="P2" s="16" t="s">
        <v>89</v>
      </c>
      <c r="Q2" s="16" t="s">
        <v>90</v>
      </c>
      <c r="R2" s="17" t="s">
        <v>400</v>
      </c>
      <c r="S2" s="17" t="s">
        <v>91</v>
      </c>
      <c r="T2" s="18" t="s">
        <v>92</v>
      </c>
      <c r="U2" s="18" t="s">
        <v>93</v>
      </c>
      <c r="V2" s="18" t="s">
        <v>94</v>
      </c>
      <c r="W2" s="18" t="s">
        <v>95</v>
      </c>
      <c r="X2" s="18" t="s">
        <v>96</v>
      </c>
      <c r="Y2" s="18" t="s">
        <v>97</v>
      </c>
      <c r="Z2" s="18" t="s">
        <v>98</v>
      </c>
      <c r="AA2" s="18" t="s">
        <v>99</v>
      </c>
      <c r="AB2" s="18" t="s">
        <v>100</v>
      </c>
      <c r="AC2" s="18" t="s">
        <v>101</v>
      </c>
      <c r="AD2" s="18" t="s">
        <v>102</v>
      </c>
      <c r="AE2" s="18" t="s">
        <v>103</v>
      </c>
      <c r="AF2" s="18" t="s">
        <v>104</v>
      </c>
      <c r="AG2" s="19" t="s">
        <v>148</v>
      </c>
      <c r="AH2" s="39" t="s">
        <v>149</v>
      </c>
      <c r="AI2" s="19" t="s">
        <v>150</v>
      </c>
      <c r="AJ2" s="19" t="s">
        <v>151</v>
      </c>
      <c r="AK2" s="38" t="s">
        <v>152</v>
      </c>
      <c r="AL2" s="19" t="s">
        <v>153</v>
      </c>
      <c r="AM2" s="19" t="s">
        <v>154</v>
      </c>
      <c r="AN2" s="19" t="s">
        <v>155</v>
      </c>
      <c r="AO2" s="19" t="s">
        <v>156</v>
      </c>
      <c r="AP2" s="19" t="s">
        <v>157</v>
      </c>
      <c r="AQ2" s="19" t="s">
        <v>158</v>
      </c>
      <c r="AR2" s="19" t="s">
        <v>159</v>
      </c>
      <c r="AS2" s="19" t="s">
        <v>160</v>
      </c>
      <c r="AT2" s="19" t="s">
        <v>161</v>
      </c>
      <c r="AU2" s="19" t="s">
        <v>162</v>
      </c>
      <c r="AV2" s="19" t="s">
        <v>163</v>
      </c>
      <c r="AW2" s="19" t="s">
        <v>164</v>
      </c>
      <c r="AX2" s="19" t="s">
        <v>165</v>
      </c>
      <c r="AY2" s="19" t="s">
        <v>166</v>
      </c>
      <c r="AZ2" s="38" t="s">
        <v>167</v>
      </c>
      <c r="BA2" s="20" t="s">
        <v>168</v>
      </c>
      <c r="BB2" s="19" t="s">
        <v>169</v>
      </c>
      <c r="BC2" s="19" t="s">
        <v>170</v>
      </c>
      <c r="BD2" s="19" t="s">
        <v>171</v>
      </c>
      <c r="BE2" s="19" t="s">
        <v>172</v>
      </c>
      <c r="BF2" s="19" t="s">
        <v>173</v>
      </c>
      <c r="BG2" s="21" t="s">
        <v>174</v>
      </c>
      <c r="BH2" s="21" t="s">
        <v>175</v>
      </c>
      <c r="BI2" s="21" t="s">
        <v>176</v>
      </c>
      <c r="BJ2" s="21" t="s">
        <v>177</v>
      </c>
      <c r="BK2" s="21" t="s">
        <v>178</v>
      </c>
      <c r="BL2" s="21" t="s">
        <v>179</v>
      </c>
      <c r="BM2" s="21" t="s">
        <v>180</v>
      </c>
      <c r="BN2" s="21" t="s">
        <v>181</v>
      </c>
      <c r="BO2" s="21" t="s">
        <v>182</v>
      </c>
      <c r="BP2" s="21" t="s">
        <v>183</v>
      </c>
      <c r="BQ2" s="21" t="s">
        <v>184</v>
      </c>
      <c r="BR2" s="21" t="s">
        <v>185</v>
      </c>
      <c r="BS2" s="21" t="s">
        <v>186</v>
      </c>
      <c r="BT2" s="21" t="s">
        <v>187</v>
      </c>
      <c r="BU2" s="21" t="s">
        <v>188</v>
      </c>
    </row>
    <row r="3" spans="1:74" s="8" customFormat="1" ht="12.75" x14ac:dyDescent="0.25">
      <c r="A3" s="22"/>
      <c r="B3" s="8" t="s">
        <v>84</v>
      </c>
      <c r="C3" s="8" t="s">
        <v>105</v>
      </c>
      <c r="D3" s="9" t="s">
        <v>402</v>
      </c>
      <c r="E3" s="9" t="s">
        <v>411</v>
      </c>
      <c r="F3" s="9" t="s">
        <v>412</v>
      </c>
      <c r="G3" s="9" t="s">
        <v>413</v>
      </c>
      <c r="H3" s="9" t="s">
        <v>414</v>
      </c>
      <c r="I3" s="9" t="s">
        <v>415</v>
      </c>
      <c r="J3" s="9" t="s">
        <v>416</v>
      </c>
      <c r="K3" s="9" t="s">
        <v>417</v>
      </c>
      <c r="L3" s="9" t="s">
        <v>418</v>
      </c>
      <c r="M3" s="9" t="s">
        <v>419</v>
      </c>
      <c r="N3" s="11" t="s">
        <v>147</v>
      </c>
      <c r="O3" s="9" t="s">
        <v>400</v>
      </c>
      <c r="P3" s="23" t="s">
        <v>99</v>
      </c>
      <c r="Q3" s="23" t="s">
        <v>101</v>
      </c>
      <c r="R3" s="8" t="s">
        <v>401</v>
      </c>
      <c r="S3" s="24" t="s">
        <v>106</v>
      </c>
      <c r="T3" s="25" t="s">
        <v>150</v>
      </c>
      <c r="U3" s="25" t="s">
        <v>107</v>
      </c>
      <c r="V3" s="25" t="s">
        <v>152</v>
      </c>
      <c r="W3" s="25" t="s">
        <v>108</v>
      </c>
      <c r="X3" s="25" t="s">
        <v>155</v>
      </c>
      <c r="Y3" s="25" t="s">
        <v>156</v>
      </c>
      <c r="Z3" s="25" t="s">
        <v>157</v>
      </c>
      <c r="AA3" s="25" t="s">
        <v>160</v>
      </c>
      <c r="AB3" s="25" t="s">
        <v>161</v>
      </c>
      <c r="AC3" s="25" t="s">
        <v>109</v>
      </c>
      <c r="AD3" s="26" t="s">
        <v>110</v>
      </c>
      <c r="AE3" s="25" t="s">
        <v>162</v>
      </c>
      <c r="AF3" s="25" t="s">
        <v>163</v>
      </c>
      <c r="AG3" s="8" t="s">
        <v>189</v>
      </c>
      <c r="AH3" s="8" t="s">
        <v>190</v>
      </c>
      <c r="AI3" s="8" t="s">
        <v>191</v>
      </c>
      <c r="AJ3" s="8" t="s">
        <v>192</v>
      </c>
      <c r="AK3" s="8" t="s">
        <v>193</v>
      </c>
      <c r="AL3" s="8" t="s">
        <v>194</v>
      </c>
      <c r="AM3" s="8" t="s">
        <v>195</v>
      </c>
      <c r="AN3" s="8" t="s">
        <v>196</v>
      </c>
      <c r="AO3" s="8" t="s">
        <v>197</v>
      </c>
      <c r="AP3" s="8" t="s">
        <v>198</v>
      </c>
      <c r="AQ3" s="8" t="s">
        <v>199</v>
      </c>
      <c r="AR3" s="8" t="s">
        <v>200</v>
      </c>
      <c r="AS3" s="8" t="s">
        <v>201</v>
      </c>
      <c r="AT3" s="8" t="s">
        <v>202</v>
      </c>
      <c r="AU3" s="8" t="s">
        <v>203</v>
      </c>
      <c r="AV3" s="8" t="s">
        <v>204</v>
      </c>
      <c r="AW3" s="8" t="s">
        <v>205</v>
      </c>
      <c r="AX3" s="8" t="s">
        <v>206</v>
      </c>
      <c r="AY3" s="8" t="s">
        <v>207</v>
      </c>
      <c r="AZ3" s="8" t="s">
        <v>208</v>
      </c>
      <c r="BA3" s="8" t="s">
        <v>209</v>
      </c>
      <c r="BB3" s="8" t="s">
        <v>210</v>
      </c>
      <c r="BC3" s="8" t="s">
        <v>211</v>
      </c>
      <c r="BD3" s="8" t="s">
        <v>212</v>
      </c>
      <c r="BE3" s="8" t="s">
        <v>213</v>
      </c>
      <c r="BF3" s="12" t="s">
        <v>174</v>
      </c>
      <c r="BG3" s="8" t="s">
        <v>214</v>
      </c>
      <c r="BH3" s="8" t="s">
        <v>215</v>
      </c>
      <c r="BI3" s="8" t="s">
        <v>216</v>
      </c>
      <c r="BJ3" s="12" t="s">
        <v>217</v>
      </c>
      <c r="BK3" s="8" t="s">
        <v>218</v>
      </c>
      <c r="BL3" s="12" t="s">
        <v>219</v>
      </c>
      <c r="BM3" s="8" t="s">
        <v>220</v>
      </c>
      <c r="BN3" s="8" t="s">
        <v>221</v>
      </c>
      <c r="BO3" s="8" t="s">
        <v>222</v>
      </c>
      <c r="BP3" s="8" t="s">
        <v>223</v>
      </c>
      <c r="BQ3" s="8" t="s">
        <v>224</v>
      </c>
      <c r="BR3" s="8" t="s">
        <v>225</v>
      </c>
      <c r="BS3" s="12" t="s">
        <v>226</v>
      </c>
      <c r="BT3" s="8" t="s">
        <v>227</v>
      </c>
      <c r="BU3" s="8" t="s">
        <v>228</v>
      </c>
      <c r="BV3" s="8" t="s">
        <v>399</v>
      </c>
    </row>
    <row r="4" spans="1:74" s="11" customFormat="1" x14ac:dyDescent="0.25">
      <c r="A4" s="27"/>
      <c r="B4" s="11" t="s">
        <v>85</v>
      </c>
      <c r="D4" s="10" t="s">
        <v>403</v>
      </c>
      <c r="E4" s="9" t="s">
        <v>420</v>
      </c>
      <c r="F4" s="9" t="s">
        <v>421</v>
      </c>
      <c r="G4" s="9" t="s">
        <v>422</v>
      </c>
      <c r="H4" s="9" t="s">
        <v>423</v>
      </c>
      <c r="I4" s="9" t="s">
        <v>424</v>
      </c>
      <c r="J4" s="9" t="s">
        <v>425</v>
      </c>
      <c r="K4" s="9" t="s">
        <v>426</v>
      </c>
      <c r="L4" s="10" t="s">
        <v>427</v>
      </c>
      <c r="M4" s="10" t="s">
        <v>428</v>
      </c>
      <c r="N4" s="11" t="s">
        <v>89</v>
      </c>
      <c r="O4" s="9" t="s">
        <v>91</v>
      </c>
      <c r="P4" s="23" t="s">
        <v>100</v>
      </c>
      <c r="Q4" s="23" t="s">
        <v>102</v>
      </c>
      <c r="R4" s="8"/>
      <c r="U4" s="25" t="s">
        <v>111</v>
      </c>
      <c r="V4" s="25" t="s">
        <v>153</v>
      </c>
      <c r="Z4" s="25" t="s">
        <v>158</v>
      </c>
      <c r="AF4" s="25" t="s">
        <v>164</v>
      </c>
      <c r="AG4" s="11" t="s">
        <v>229</v>
      </c>
      <c r="AH4" s="11" t="s">
        <v>230</v>
      </c>
      <c r="AI4" s="11" t="s">
        <v>231</v>
      </c>
      <c r="AJ4" s="11" t="s">
        <v>232</v>
      </c>
      <c r="AK4" s="11" t="s">
        <v>233</v>
      </c>
      <c r="AL4" s="11" t="s">
        <v>234</v>
      </c>
      <c r="AM4" s="11" t="s">
        <v>235</v>
      </c>
      <c r="AN4" s="11" t="s">
        <v>236</v>
      </c>
      <c r="AO4" s="11" t="s">
        <v>237</v>
      </c>
      <c r="AP4" s="11" t="s">
        <v>238</v>
      </c>
      <c r="AQ4" s="11" t="s">
        <v>239</v>
      </c>
      <c r="AR4" s="11" t="s">
        <v>240</v>
      </c>
      <c r="AS4" s="11" t="s">
        <v>241</v>
      </c>
      <c r="AT4" s="11" t="s">
        <v>242</v>
      </c>
      <c r="AU4" s="11" t="s">
        <v>243</v>
      </c>
      <c r="AV4" s="11" t="s">
        <v>244</v>
      </c>
      <c r="AW4" s="11" t="s">
        <v>245</v>
      </c>
      <c r="AX4" s="11" t="s">
        <v>246</v>
      </c>
      <c r="AY4" s="11" t="s">
        <v>247</v>
      </c>
      <c r="AZ4" s="11" t="s">
        <v>248</v>
      </c>
      <c r="BA4" s="11" t="s">
        <v>249</v>
      </c>
      <c r="BB4" s="11" t="s">
        <v>250</v>
      </c>
      <c r="BC4" s="11" t="s">
        <v>251</v>
      </c>
      <c r="BD4" s="11" t="s">
        <v>252</v>
      </c>
      <c r="BE4" s="11" t="s">
        <v>253</v>
      </c>
      <c r="BF4" s="12" t="s">
        <v>175</v>
      </c>
      <c r="BG4" s="11" t="s">
        <v>254</v>
      </c>
      <c r="BH4" s="11" t="s">
        <v>255</v>
      </c>
      <c r="BI4" s="11" t="s">
        <v>256</v>
      </c>
      <c r="BK4" s="11" t="s">
        <v>257</v>
      </c>
      <c r="BL4" s="12" t="s">
        <v>258</v>
      </c>
      <c r="BM4" s="11" t="s">
        <v>259</v>
      </c>
      <c r="BN4" s="11" t="s">
        <v>260</v>
      </c>
      <c r="BO4" s="11" t="s">
        <v>261</v>
      </c>
      <c r="BP4" s="11" t="s">
        <v>262</v>
      </c>
      <c r="BQ4" s="11" t="s">
        <v>263</v>
      </c>
      <c r="BR4" s="11" t="s">
        <v>264</v>
      </c>
      <c r="BT4" s="11" t="s">
        <v>265</v>
      </c>
      <c r="BV4" s="11" t="s">
        <v>266</v>
      </c>
    </row>
    <row r="5" spans="1:74" s="11" customFormat="1" x14ac:dyDescent="0.25">
      <c r="A5" s="27"/>
      <c r="B5" s="11" t="s">
        <v>113</v>
      </c>
      <c r="D5" s="10" t="s">
        <v>404</v>
      </c>
      <c r="E5" s="9" t="s">
        <v>429</v>
      </c>
      <c r="F5" s="9" t="s">
        <v>430</v>
      </c>
      <c r="G5" s="9" t="s">
        <v>431</v>
      </c>
      <c r="H5" s="9" t="s">
        <v>432</v>
      </c>
      <c r="I5" s="9" t="s">
        <v>433</v>
      </c>
      <c r="J5" s="9" t="s">
        <v>434</v>
      </c>
      <c r="K5" s="9" t="s">
        <v>435</v>
      </c>
      <c r="L5" s="10" t="s">
        <v>436</v>
      </c>
      <c r="M5" s="10" t="s">
        <v>437</v>
      </c>
      <c r="N5" s="11" t="s">
        <v>90</v>
      </c>
      <c r="O5" s="23" t="s">
        <v>92</v>
      </c>
      <c r="P5" s="10"/>
      <c r="Q5" s="23" t="s">
        <v>103</v>
      </c>
      <c r="Z5" s="25" t="s">
        <v>159</v>
      </c>
      <c r="AF5" s="25" t="s">
        <v>112</v>
      </c>
      <c r="AG5" s="11" t="s">
        <v>267</v>
      </c>
      <c r="AH5" s="11" t="s">
        <v>268</v>
      </c>
      <c r="AK5" s="11" t="s">
        <v>269</v>
      </c>
      <c r="AL5" s="11" t="s">
        <v>270</v>
      </c>
      <c r="AM5" s="11" t="s">
        <v>271</v>
      </c>
      <c r="AN5" s="11" t="s">
        <v>272</v>
      </c>
      <c r="AO5" s="11" t="s">
        <v>273</v>
      </c>
      <c r="AP5" s="11" t="s">
        <v>274</v>
      </c>
      <c r="AS5" s="11" t="s">
        <v>275</v>
      </c>
      <c r="AT5" s="11" t="s">
        <v>276</v>
      </c>
      <c r="AU5" s="11" t="s">
        <v>277</v>
      </c>
      <c r="AX5" s="11" t="s">
        <v>278</v>
      </c>
      <c r="AZ5" s="11" t="s">
        <v>279</v>
      </c>
      <c r="BA5" s="11" t="s">
        <v>280</v>
      </c>
      <c r="BC5" s="11" t="s">
        <v>281</v>
      </c>
      <c r="BD5" s="11" t="s">
        <v>282</v>
      </c>
      <c r="BF5" s="12" t="s">
        <v>176</v>
      </c>
      <c r="BG5" s="11" t="s">
        <v>283</v>
      </c>
      <c r="BH5" s="11" t="s">
        <v>284</v>
      </c>
      <c r="BI5" s="11" t="s">
        <v>285</v>
      </c>
      <c r="BK5" s="11" t="s">
        <v>286</v>
      </c>
      <c r="BL5" s="12" t="s">
        <v>287</v>
      </c>
      <c r="BM5" s="11" t="s">
        <v>288</v>
      </c>
      <c r="BO5" s="11" t="s">
        <v>289</v>
      </c>
      <c r="BP5" s="11" t="s">
        <v>290</v>
      </c>
      <c r="BQ5" s="11" t="s">
        <v>291</v>
      </c>
      <c r="BR5" s="11" t="s">
        <v>292</v>
      </c>
    </row>
    <row r="6" spans="1:74" s="11" customFormat="1" x14ac:dyDescent="0.25">
      <c r="A6" s="27"/>
      <c r="D6" s="10" t="s">
        <v>405</v>
      </c>
      <c r="E6" s="10" t="s">
        <v>438</v>
      </c>
      <c r="F6" s="10" t="s">
        <v>439</v>
      </c>
      <c r="G6" s="10" t="s">
        <v>440</v>
      </c>
      <c r="H6" s="10" t="s">
        <v>441</v>
      </c>
      <c r="I6" s="10" t="s">
        <v>442</v>
      </c>
      <c r="J6" s="10" t="s">
        <v>443</v>
      </c>
      <c r="K6" s="10" t="s">
        <v>0</v>
      </c>
      <c r="L6" s="10" t="s">
        <v>1</v>
      </c>
      <c r="M6" s="10" t="s">
        <v>2</v>
      </c>
      <c r="O6" s="23" t="s">
        <v>93</v>
      </c>
      <c r="P6" s="10"/>
      <c r="Q6" s="23" t="s">
        <v>104</v>
      </c>
      <c r="AF6" s="25" t="s">
        <v>166</v>
      </c>
      <c r="AG6" s="11" t="s">
        <v>267</v>
      </c>
      <c r="AH6" s="11" t="s">
        <v>293</v>
      </c>
      <c r="AK6" s="11" t="s">
        <v>294</v>
      </c>
      <c r="AL6" s="11" t="s">
        <v>295</v>
      </c>
      <c r="AM6" s="11" t="s">
        <v>296</v>
      </c>
      <c r="AN6" s="11" t="s">
        <v>297</v>
      </c>
      <c r="AO6" s="11" t="s">
        <v>298</v>
      </c>
      <c r="AP6" s="11" t="s">
        <v>299</v>
      </c>
      <c r="AS6" s="11" t="s">
        <v>300</v>
      </c>
      <c r="AT6" s="11" t="s">
        <v>301</v>
      </c>
      <c r="AU6" s="11" t="s">
        <v>302</v>
      </c>
      <c r="AX6" s="11" t="s">
        <v>303</v>
      </c>
      <c r="AZ6" s="11" t="s">
        <v>304</v>
      </c>
      <c r="BA6" s="11" t="s">
        <v>305</v>
      </c>
      <c r="BC6" s="11" t="s">
        <v>306</v>
      </c>
      <c r="BD6" s="11" t="s">
        <v>307</v>
      </c>
      <c r="BF6" s="12" t="s">
        <v>177</v>
      </c>
      <c r="BG6" s="11" t="s">
        <v>308</v>
      </c>
      <c r="BH6" s="11" t="s">
        <v>309</v>
      </c>
      <c r="BI6" s="11" t="s">
        <v>310</v>
      </c>
      <c r="BK6" s="11" t="s">
        <v>311</v>
      </c>
      <c r="BM6" s="11" t="s">
        <v>312</v>
      </c>
      <c r="BO6" s="11" t="s">
        <v>313</v>
      </c>
      <c r="BQ6" s="11" t="s">
        <v>314</v>
      </c>
      <c r="BR6" s="11" t="s">
        <v>315</v>
      </c>
    </row>
    <row r="7" spans="1:74" s="11" customFormat="1" x14ac:dyDescent="0.25">
      <c r="A7" s="27"/>
      <c r="D7" s="10" t="s">
        <v>406</v>
      </c>
      <c r="E7" s="10" t="s">
        <v>3</v>
      </c>
      <c r="F7" s="10" t="s">
        <v>4</v>
      </c>
      <c r="G7" s="10" t="s">
        <v>5</v>
      </c>
      <c r="H7" s="10" t="s">
        <v>6</v>
      </c>
      <c r="I7" s="10" t="s">
        <v>7</v>
      </c>
      <c r="J7" s="10" t="s">
        <v>8</v>
      </c>
      <c r="K7" s="10" t="s">
        <v>9</v>
      </c>
      <c r="L7" s="10" t="s">
        <v>10</v>
      </c>
      <c r="M7" s="11" t="s">
        <v>11</v>
      </c>
      <c r="O7" s="23" t="s">
        <v>94</v>
      </c>
      <c r="P7" s="10"/>
      <c r="Q7" s="10"/>
      <c r="S7" s="28"/>
      <c r="T7" s="28"/>
      <c r="AG7" s="11" t="s">
        <v>316</v>
      </c>
      <c r="AH7" s="11" t="s">
        <v>317</v>
      </c>
      <c r="AK7" s="11" t="s">
        <v>318</v>
      </c>
      <c r="AL7" s="11" t="s">
        <v>319</v>
      </c>
      <c r="AM7" s="11" t="s">
        <v>320</v>
      </c>
      <c r="AN7" s="11" t="s">
        <v>321</v>
      </c>
      <c r="AP7" s="11" t="s">
        <v>322</v>
      </c>
      <c r="AS7" s="11" t="s">
        <v>323</v>
      </c>
      <c r="AT7" s="11" t="s">
        <v>324</v>
      </c>
      <c r="AU7" s="11" t="s">
        <v>325</v>
      </c>
      <c r="AX7" s="11" t="s">
        <v>326</v>
      </c>
      <c r="BA7" s="11" t="s">
        <v>327</v>
      </c>
      <c r="BD7" s="11" t="s">
        <v>328</v>
      </c>
      <c r="BF7" s="12" t="s">
        <v>178</v>
      </c>
      <c r="BH7" s="11" t="s">
        <v>329</v>
      </c>
      <c r="BO7" s="11" t="s">
        <v>330</v>
      </c>
      <c r="BQ7" s="11" t="s">
        <v>331</v>
      </c>
      <c r="BR7" s="11" t="s">
        <v>332</v>
      </c>
    </row>
    <row r="8" spans="1:74" s="11" customFormat="1" x14ac:dyDescent="0.25">
      <c r="A8" s="27"/>
      <c r="D8" s="10" t="s">
        <v>407</v>
      </c>
      <c r="E8" s="10" t="s">
        <v>12</v>
      </c>
      <c r="F8" s="10" t="s">
        <v>13</v>
      </c>
      <c r="G8" s="10" t="s">
        <v>14</v>
      </c>
      <c r="H8" s="10" t="s">
        <v>15</v>
      </c>
      <c r="I8" s="10" t="s">
        <v>16</v>
      </c>
      <c r="J8" s="10" t="s">
        <v>17</v>
      </c>
      <c r="K8" s="10" t="s">
        <v>18</v>
      </c>
      <c r="L8" s="10" t="s">
        <v>19</v>
      </c>
      <c r="M8" s="11" t="s">
        <v>20</v>
      </c>
      <c r="O8" s="23" t="s">
        <v>95</v>
      </c>
      <c r="P8" s="10"/>
      <c r="Q8" s="10"/>
      <c r="S8" s="29"/>
      <c r="AG8" s="11" t="s">
        <v>333</v>
      </c>
      <c r="AH8" s="11" t="s">
        <v>334</v>
      </c>
      <c r="AK8" s="11" t="s">
        <v>335</v>
      </c>
      <c r="AL8" s="11" t="s">
        <v>336</v>
      </c>
      <c r="AM8" s="11" t="s">
        <v>337</v>
      </c>
      <c r="AN8" s="11" t="s">
        <v>338</v>
      </c>
      <c r="AP8" s="11" t="s">
        <v>339</v>
      </c>
      <c r="AS8" s="11" t="s">
        <v>340</v>
      </c>
      <c r="AT8" s="11" t="s">
        <v>341</v>
      </c>
      <c r="AU8" s="11" t="s">
        <v>342</v>
      </c>
      <c r="AX8" s="11" t="s">
        <v>343</v>
      </c>
      <c r="BA8" s="11" t="s">
        <v>344</v>
      </c>
      <c r="BD8" s="11" t="s">
        <v>345</v>
      </c>
      <c r="BF8" s="12" t="s">
        <v>179</v>
      </c>
      <c r="BH8" s="11" t="s">
        <v>346</v>
      </c>
      <c r="BO8" s="11" t="s">
        <v>347</v>
      </c>
      <c r="BR8" s="11" t="s">
        <v>348</v>
      </c>
    </row>
    <row r="9" spans="1:74" s="11" customFormat="1" x14ac:dyDescent="0.25">
      <c r="A9" s="27"/>
      <c r="D9" s="11" t="s">
        <v>408</v>
      </c>
      <c r="E9" s="11" t="s">
        <v>21</v>
      </c>
      <c r="F9" s="11" t="s">
        <v>22</v>
      </c>
      <c r="G9" s="11" t="s">
        <v>23</v>
      </c>
      <c r="H9" s="11" t="s">
        <v>24</v>
      </c>
      <c r="I9" s="11" t="s">
        <v>25</v>
      </c>
      <c r="J9" s="11" t="s">
        <v>26</v>
      </c>
      <c r="K9" s="10" t="s">
        <v>27</v>
      </c>
      <c r="L9" s="10" t="s">
        <v>28</v>
      </c>
      <c r="M9" s="11" t="s">
        <v>29</v>
      </c>
      <c r="O9" s="23" t="s">
        <v>96</v>
      </c>
      <c r="P9" s="10"/>
      <c r="Q9" s="10"/>
      <c r="AH9" s="11" t="s">
        <v>349</v>
      </c>
      <c r="AK9" s="11" t="s">
        <v>350</v>
      </c>
      <c r="AL9" s="11" t="s">
        <v>351</v>
      </c>
      <c r="AM9" s="11" t="s">
        <v>352</v>
      </c>
      <c r="AT9" s="11" t="s">
        <v>353</v>
      </c>
      <c r="AU9" s="11" t="s">
        <v>354</v>
      </c>
      <c r="BF9" s="12" t="s">
        <v>180</v>
      </c>
      <c r="BH9" s="11" t="s">
        <v>355</v>
      </c>
      <c r="BO9" s="11" t="s">
        <v>356</v>
      </c>
      <c r="BR9" s="11" t="s">
        <v>357</v>
      </c>
    </row>
    <row r="10" spans="1:74" s="11" customFormat="1" x14ac:dyDescent="0.25">
      <c r="A10" s="27"/>
      <c r="D10" s="11" t="s">
        <v>409</v>
      </c>
      <c r="E10" s="11" t="s">
        <v>30</v>
      </c>
      <c r="F10" s="11" t="s">
        <v>31</v>
      </c>
      <c r="G10" s="11" t="s">
        <v>32</v>
      </c>
      <c r="H10" s="11" t="s">
        <v>33</v>
      </c>
      <c r="I10" s="11" t="s">
        <v>34</v>
      </c>
      <c r="J10" s="11" t="s">
        <v>35</v>
      </c>
      <c r="K10" s="10" t="s">
        <v>36</v>
      </c>
      <c r="L10" s="11" t="s">
        <v>37</v>
      </c>
      <c r="M10" s="11" t="s">
        <v>38</v>
      </c>
      <c r="O10" s="23" t="s">
        <v>97</v>
      </c>
      <c r="P10" s="10"/>
      <c r="Q10" s="10"/>
      <c r="AH10" s="11" t="s">
        <v>358</v>
      </c>
      <c r="AK10" s="11" t="s">
        <v>359</v>
      </c>
      <c r="AL10" s="11" t="s">
        <v>360</v>
      </c>
      <c r="AM10" s="11" t="s">
        <v>361</v>
      </c>
      <c r="AT10" s="11" t="s">
        <v>362</v>
      </c>
      <c r="AU10" s="11" t="s">
        <v>363</v>
      </c>
      <c r="BF10" s="12" t="s">
        <v>181</v>
      </c>
      <c r="BH10" s="11" t="s">
        <v>364</v>
      </c>
      <c r="BR10" s="11" t="s">
        <v>365</v>
      </c>
    </row>
    <row r="11" spans="1:74" s="11" customFormat="1" x14ac:dyDescent="0.25">
      <c r="A11" s="27"/>
      <c r="D11" s="11" t="s">
        <v>410</v>
      </c>
      <c r="E11" s="11" t="s">
        <v>39</v>
      </c>
      <c r="F11" s="11" t="s">
        <v>40</v>
      </c>
      <c r="G11" s="11" t="s">
        <v>41</v>
      </c>
      <c r="H11" s="11" t="s">
        <v>42</v>
      </c>
      <c r="I11" s="11" t="s">
        <v>43</v>
      </c>
      <c r="J11" s="11" t="s">
        <v>44</v>
      </c>
      <c r="K11" s="11" t="s">
        <v>45</v>
      </c>
      <c r="L11" s="11" t="s">
        <v>46</v>
      </c>
      <c r="M11" s="11" t="s">
        <v>47</v>
      </c>
      <c r="O11" s="23" t="s">
        <v>98</v>
      </c>
      <c r="P11" s="10"/>
      <c r="Q11" s="10"/>
      <c r="AH11" s="11" t="s">
        <v>366</v>
      </c>
      <c r="AK11" s="11" t="s">
        <v>367</v>
      </c>
      <c r="AM11" s="11" t="s">
        <v>368</v>
      </c>
      <c r="AT11" s="11" t="s">
        <v>369</v>
      </c>
      <c r="BF11" s="12" t="s">
        <v>182</v>
      </c>
      <c r="BH11" s="11" t="s">
        <v>370</v>
      </c>
    </row>
    <row r="12" spans="1:74" s="11" customFormat="1" x14ac:dyDescent="0.25">
      <c r="A12" s="27"/>
      <c r="F12" s="11" t="s">
        <v>48</v>
      </c>
      <c r="H12" s="11" t="s">
        <v>49</v>
      </c>
      <c r="I12" s="11" t="s">
        <v>50</v>
      </c>
      <c r="K12" s="11" t="s">
        <v>51</v>
      </c>
      <c r="L12" s="11" t="s">
        <v>52</v>
      </c>
      <c r="M12" s="11" t="s">
        <v>53</v>
      </c>
      <c r="AH12" s="11" t="s">
        <v>371</v>
      </c>
      <c r="AK12" s="11" t="s">
        <v>372</v>
      </c>
      <c r="AM12" s="11" t="s">
        <v>373</v>
      </c>
      <c r="AT12" s="11" t="s">
        <v>374</v>
      </c>
      <c r="BF12" s="12" t="s">
        <v>183</v>
      </c>
      <c r="BH12" s="11" t="s">
        <v>375</v>
      </c>
    </row>
    <row r="13" spans="1:74" s="11" customFormat="1" x14ac:dyDescent="0.25">
      <c r="A13" s="27"/>
      <c r="F13" s="11" t="s">
        <v>54</v>
      </c>
      <c r="H13" s="11" t="s">
        <v>55</v>
      </c>
      <c r="I13" s="11" t="s">
        <v>56</v>
      </c>
      <c r="L13" s="11" t="s">
        <v>57</v>
      </c>
      <c r="M13" s="11" t="s">
        <v>58</v>
      </c>
      <c r="S13" s="29"/>
      <c r="T13" s="30"/>
      <c r="U13" s="30"/>
      <c r="V13" s="31"/>
      <c r="W13" s="31"/>
      <c r="X13" s="30"/>
      <c r="Y13" s="30"/>
      <c r="Z13" s="31"/>
      <c r="AK13" s="11" t="s">
        <v>376</v>
      </c>
      <c r="AM13" s="11" t="s">
        <v>377</v>
      </c>
      <c r="BF13" s="12" t="s">
        <v>184</v>
      </c>
      <c r="BH13" s="11" t="s">
        <v>378</v>
      </c>
    </row>
    <row r="14" spans="1:74" s="11" customFormat="1" x14ac:dyDescent="0.25">
      <c r="A14" s="27"/>
      <c r="H14" s="11" t="s">
        <v>59</v>
      </c>
      <c r="I14" s="11" t="s">
        <v>60</v>
      </c>
      <c r="L14" s="11" t="s">
        <v>61</v>
      </c>
      <c r="M14" s="11" t="s">
        <v>62</v>
      </c>
      <c r="T14" s="31"/>
      <c r="U14" s="31"/>
      <c r="V14" s="30"/>
      <c r="W14" s="30"/>
      <c r="X14" s="31"/>
      <c r="Y14" s="31"/>
      <c r="Z14" s="31"/>
      <c r="AK14" s="11" t="s">
        <v>379</v>
      </c>
      <c r="AM14" s="11" t="s">
        <v>380</v>
      </c>
      <c r="BF14" s="12" t="s">
        <v>185</v>
      </c>
      <c r="BH14" s="11" t="s">
        <v>381</v>
      </c>
    </row>
    <row r="15" spans="1:74" s="11" customFormat="1" x14ac:dyDescent="0.25">
      <c r="A15" s="27"/>
      <c r="H15" s="11" t="s">
        <v>63</v>
      </c>
      <c r="L15" s="11" t="s">
        <v>64</v>
      </c>
      <c r="M15" s="11" t="s">
        <v>65</v>
      </c>
      <c r="T15" s="31"/>
      <c r="U15" s="30"/>
      <c r="V15" s="30"/>
      <c r="W15" s="30"/>
      <c r="AK15" s="11" t="s">
        <v>382</v>
      </c>
      <c r="BF15" s="12" t="s">
        <v>186</v>
      </c>
      <c r="BH15" s="11" t="s">
        <v>383</v>
      </c>
    </row>
    <row r="16" spans="1:74" s="11" customFormat="1" x14ac:dyDescent="0.25">
      <c r="A16" s="27"/>
      <c r="H16" s="11" t="s">
        <v>66</v>
      </c>
      <c r="L16" s="11" t="s">
        <v>67</v>
      </c>
      <c r="T16" s="30"/>
      <c r="U16" s="30"/>
      <c r="V16" s="31"/>
      <c r="W16" s="31"/>
      <c r="AK16" s="11" t="s">
        <v>384</v>
      </c>
      <c r="BF16" s="12" t="s">
        <v>187</v>
      </c>
      <c r="BH16" s="11" t="s">
        <v>385</v>
      </c>
    </row>
    <row r="17" spans="1:60" s="11" customFormat="1" x14ac:dyDescent="0.25">
      <c r="A17" s="27"/>
      <c r="H17" s="11" t="s">
        <v>68</v>
      </c>
      <c r="AK17" s="11" t="s">
        <v>386</v>
      </c>
      <c r="BF17" s="12" t="s">
        <v>188</v>
      </c>
      <c r="BH17" s="11" t="s">
        <v>387</v>
      </c>
    </row>
    <row r="18" spans="1:60" s="11" customFormat="1" x14ac:dyDescent="0.25">
      <c r="A18" s="27"/>
      <c r="H18" s="11" t="s">
        <v>69</v>
      </c>
      <c r="AK18" s="11" t="s">
        <v>388</v>
      </c>
      <c r="BH18" s="11" t="s">
        <v>389</v>
      </c>
    </row>
    <row r="19" spans="1:60" s="11" customFormat="1" x14ac:dyDescent="0.25">
      <c r="A19" s="27"/>
      <c r="H19" s="11" t="s">
        <v>70</v>
      </c>
      <c r="S19" s="29"/>
      <c r="AK19" s="11" t="s">
        <v>390</v>
      </c>
      <c r="BH19" s="11" t="s">
        <v>391</v>
      </c>
    </row>
    <row r="20" spans="1:60" s="11" customFormat="1" x14ac:dyDescent="0.25">
      <c r="A20" s="27"/>
      <c r="H20" s="11" t="s">
        <v>71</v>
      </c>
      <c r="AK20" s="11" t="s">
        <v>392</v>
      </c>
      <c r="BH20" s="11" t="s">
        <v>393</v>
      </c>
    </row>
    <row r="21" spans="1:60" s="11" customFormat="1" x14ac:dyDescent="0.25">
      <c r="A21" s="27"/>
      <c r="BH21" s="11" t="s">
        <v>394</v>
      </c>
    </row>
    <row r="22" spans="1:60" s="11" customFormat="1" x14ac:dyDescent="0.25">
      <c r="A22" s="27"/>
      <c r="X22" s="32"/>
      <c r="BH22" s="11" t="s">
        <v>395</v>
      </c>
    </row>
    <row r="23" spans="1:60" s="11" customFormat="1" x14ac:dyDescent="0.25">
      <c r="A23" s="27"/>
      <c r="S23" s="29"/>
      <c r="BH23" s="11" t="s">
        <v>396</v>
      </c>
    </row>
    <row r="24" spans="1:60" s="11" customFormat="1" x14ac:dyDescent="0.25">
      <c r="A24" s="27"/>
      <c r="X24" s="10"/>
      <c r="BH24" s="11" t="s">
        <v>397</v>
      </c>
    </row>
    <row r="25" spans="1:60" s="11" customFormat="1" x14ac:dyDescent="0.25">
      <c r="A25" s="27"/>
      <c r="BH25" s="11" t="s">
        <v>398</v>
      </c>
    </row>
    <row r="26" spans="1:60" s="11" customFormat="1" x14ac:dyDescent="0.25">
      <c r="A26" s="27"/>
      <c r="S26" s="29"/>
      <c r="Z26" s="33"/>
      <c r="AA26" s="33"/>
      <c r="AB26" s="34"/>
      <c r="AC26" s="34"/>
      <c r="AD26" s="34"/>
      <c r="AE26" s="33"/>
    </row>
    <row r="27" spans="1:60" s="11" customFormat="1" x14ac:dyDescent="0.25">
      <c r="A27" s="27"/>
      <c r="T27" s="33"/>
      <c r="U27" s="33"/>
      <c r="V27" s="34"/>
      <c r="W27" s="34"/>
      <c r="X27" s="34"/>
      <c r="Y27" s="33"/>
    </row>
    <row r="28" spans="1:60" s="11" customFormat="1" x14ac:dyDescent="0.25">
      <c r="A28" s="27"/>
    </row>
    <row r="29" spans="1:60" s="11" customFormat="1" x14ac:dyDescent="0.25">
      <c r="A29" s="27"/>
    </row>
    <row r="30" spans="1:60" s="11" customFormat="1" x14ac:dyDescent="0.25">
      <c r="A30" s="27"/>
    </row>
    <row r="31" spans="1:60" s="11" customFormat="1" x14ac:dyDescent="0.25">
      <c r="A31" s="27"/>
    </row>
    <row r="32" spans="1:60" s="11" customFormat="1" x14ac:dyDescent="0.25">
      <c r="A32" s="27"/>
    </row>
    <row r="33" spans="1:1" s="11" customFormat="1" x14ac:dyDescent="0.25">
      <c r="A33" s="27"/>
    </row>
    <row r="34" spans="1:1" s="11" customFormat="1" x14ac:dyDescent="0.25">
      <c r="A34" s="27"/>
    </row>
    <row r="35" spans="1:1" s="11" customFormat="1" x14ac:dyDescent="0.25">
      <c r="A35" s="27"/>
    </row>
    <row r="36" spans="1:1" s="11" customFormat="1" x14ac:dyDescent="0.25">
      <c r="A36" s="27"/>
    </row>
    <row r="37" spans="1:1" s="11" customFormat="1" x14ac:dyDescent="0.25">
      <c r="A37" s="27"/>
    </row>
    <row r="38" spans="1:1" s="11" customFormat="1" x14ac:dyDescent="0.25">
      <c r="A38" s="27"/>
    </row>
    <row r="39" spans="1:1" s="11" customFormat="1" x14ac:dyDescent="0.25">
      <c r="A39" s="27"/>
    </row>
    <row r="40" spans="1:1" s="11" customFormat="1" x14ac:dyDescent="0.25">
      <c r="A40" s="27"/>
    </row>
    <row r="41" spans="1:1" s="11" customFormat="1" x14ac:dyDescent="0.25">
      <c r="A41" s="27"/>
    </row>
    <row r="42" spans="1:1" s="11" customFormat="1" x14ac:dyDescent="0.25">
      <c r="A42" s="27"/>
    </row>
    <row r="43" spans="1:1" s="11" customFormat="1" x14ac:dyDescent="0.25">
      <c r="A43" s="27"/>
    </row>
    <row r="44" spans="1:1" s="11" customFormat="1" x14ac:dyDescent="0.25">
      <c r="A44" s="27"/>
    </row>
    <row r="45" spans="1:1" s="11" customFormat="1" x14ac:dyDescent="0.25">
      <c r="A45" s="27"/>
    </row>
    <row r="46" spans="1:1" s="11" customFormat="1" x14ac:dyDescent="0.25">
      <c r="A46" s="27"/>
    </row>
    <row r="47" spans="1:1" s="11" customFormat="1" x14ac:dyDescent="0.25">
      <c r="A47" s="27"/>
    </row>
    <row r="48" spans="1:1" s="11" customFormat="1" x14ac:dyDescent="0.25">
      <c r="A48" s="27"/>
    </row>
    <row r="49" spans="1:1" s="11" customFormat="1" x14ac:dyDescent="0.25">
      <c r="A49" s="27"/>
    </row>
    <row r="50" spans="1:1" s="11" customFormat="1" x14ac:dyDescent="0.25">
      <c r="A50" s="27"/>
    </row>
    <row r="51" spans="1:1" s="11" customFormat="1" x14ac:dyDescent="0.25">
      <c r="A51" s="27"/>
    </row>
    <row r="52" spans="1:1" s="11" customFormat="1" x14ac:dyDescent="0.25">
      <c r="A52" s="27"/>
    </row>
    <row r="53" spans="1:1" s="11" customFormat="1" x14ac:dyDescent="0.25">
      <c r="A53" s="27"/>
    </row>
    <row r="54" spans="1:1" s="11" customFormat="1" x14ac:dyDescent="0.25">
      <c r="A54" s="27"/>
    </row>
    <row r="55" spans="1:1" s="11" customFormat="1" x14ac:dyDescent="0.25">
      <c r="A55" s="27"/>
    </row>
    <row r="56" spans="1:1" s="11" customFormat="1" x14ac:dyDescent="0.25">
      <c r="A56" s="27"/>
    </row>
    <row r="57" spans="1:1" s="11" customFormat="1" x14ac:dyDescent="0.25">
      <c r="A57" s="27"/>
    </row>
    <row r="58" spans="1:1" s="11" customFormat="1" x14ac:dyDescent="0.25">
      <c r="A58" s="27"/>
    </row>
    <row r="59" spans="1:1" s="11" customFormat="1" x14ac:dyDescent="0.25">
      <c r="A59" s="27"/>
    </row>
    <row r="60" spans="1:1" s="11" customFormat="1" x14ac:dyDescent="0.25">
      <c r="A60" s="27"/>
    </row>
    <row r="61" spans="1:1" s="11" customFormat="1" x14ac:dyDescent="0.25">
      <c r="A61" s="27"/>
    </row>
    <row r="62" spans="1:1" s="11" customFormat="1" x14ac:dyDescent="0.25">
      <c r="A62" s="27"/>
    </row>
    <row r="63" spans="1:1" s="11" customFormat="1" x14ac:dyDescent="0.25">
      <c r="A63" s="27"/>
    </row>
    <row r="64" spans="1:1" s="11" customFormat="1" x14ac:dyDescent="0.25">
      <c r="A64" s="27"/>
    </row>
    <row r="65" spans="1:1" s="11" customFormat="1" x14ac:dyDescent="0.25">
      <c r="A65" s="27"/>
    </row>
    <row r="66" spans="1:1" s="11" customFormat="1" x14ac:dyDescent="0.25">
      <c r="A66" s="27"/>
    </row>
    <row r="67" spans="1:1" s="11" customFormat="1" x14ac:dyDescent="0.25">
      <c r="A67" s="27"/>
    </row>
    <row r="68" spans="1:1" s="11" customFormat="1" x14ac:dyDescent="0.25">
      <c r="A68" s="27"/>
    </row>
    <row r="69" spans="1:1" s="11" customFormat="1" x14ac:dyDescent="0.25">
      <c r="A69" s="27"/>
    </row>
    <row r="70" spans="1:1" s="11" customFormat="1" x14ac:dyDescent="0.25">
      <c r="A70" s="27"/>
    </row>
    <row r="71" spans="1:1" s="11" customFormat="1" x14ac:dyDescent="0.25">
      <c r="A71" s="27"/>
    </row>
    <row r="72" spans="1:1" s="11" customFormat="1" x14ac:dyDescent="0.25">
      <c r="A72" s="27"/>
    </row>
    <row r="73" spans="1:1" s="11" customFormat="1" x14ac:dyDescent="0.25">
      <c r="A73" s="27"/>
    </row>
    <row r="74" spans="1:1" s="11" customFormat="1" x14ac:dyDescent="0.25">
      <c r="A74" s="27"/>
    </row>
    <row r="75" spans="1:1" s="11" customFormat="1" x14ac:dyDescent="0.25">
      <c r="A75" s="27"/>
    </row>
    <row r="76" spans="1:1" s="11" customFormat="1" x14ac:dyDescent="0.25">
      <c r="A76" s="27"/>
    </row>
    <row r="77" spans="1:1" s="11" customFormat="1" x14ac:dyDescent="0.25">
      <c r="A77" s="27"/>
    </row>
    <row r="78" spans="1:1" s="11" customFormat="1" x14ac:dyDescent="0.25">
      <c r="A78" s="27"/>
    </row>
    <row r="79" spans="1:1" s="11" customFormat="1" x14ac:dyDescent="0.25">
      <c r="A79" s="27"/>
    </row>
    <row r="80" spans="1:1" s="11" customFormat="1" x14ac:dyDescent="0.25">
      <c r="A80" s="27"/>
    </row>
    <row r="81" spans="1:1" s="11" customFormat="1" x14ac:dyDescent="0.25">
      <c r="A81" s="27"/>
    </row>
    <row r="82" spans="1:1" s="11" customFormat="1" x14ac:dyDescent="0.25">
      <c r="A82" s="27"/>
    </row>
    <row r="83" spans="1:1" s="11" customFormat="1" x14ac:dyDescent="0.25">
      <c r="A83" s="27"/>
    </row>
    <row r="84" spans="1:1" s="11" customFormat="1" x14ac:dyDescent="0.25">
      <c r="A84" s="27"/>
    </row>
    <row r="85" spans="1:1" s="11" customFormat="1" x14ac:dyDescent="0.25">
      <c r="A85" s="27"/>
    </row>
    <row r="86" spans="1:1" s="11" customFormat="1" x14ac:dyDescent="0.25">
      <c r="A86" s="27"/>
    </row>
    <row r="87" spans="1:1" s="11" customFormat="1" x14ac:dyDescent="0.25">
      <c r="A87" s="27"/>
    </row>
    <row r="88" spans="1:1" s="11" customFormat="1" x14ac:dyDescent="0.25">
      <c r="A88" s="27"/>
    </row>
    <row r="89" spans="1:1" s="11" customFormat="1" x14ac:dyDescent="0.25">
      <c r="A89" s="27"/>
    </row>
    <row r="90" spans="1:1" s="11" customFormat="1" x14ac:dyDescent="0.25">
      <c r="A90" s="27"/>
    </row>
    <row r="91" spans="1:1" s="11" customFormat="1" x14ac:dyDescent="0.25">
      <c r="A91" s="27"/>
    </row>
    <row r="92" spans="1:1" s="11" customFormat="1" x14ac:dyDescent="0.25">
      <c r="A92" s="27"/>
    </row>
    <row r="93" spans="1:1" s="11" customFormat="1" x14ac:dyDescent="0.25">
      <c r="A93" s="27"/>
    </row>
    <row r="94" spans="1:1" s="11" customFormat="1" x14ac:dyDescent="0.25">
      <c r="A94" s="27"/>
    </row>
    <row r="95" spans="1:1" s="11" customFormat="1" x14ac:dyDescent="0.25">
      <c r="A95" s="27"/>
    </row>
    <row r="96" spans="1:1" s="11" customFormat="1" x14ac:dyDescent="0.25">
      <c r="A96" s="27"/>
    </row>
    <row r="97" spans="1:1" s="11" customFormat="1" x14ac:dyDescent="0.25">
      <c r="A97" s="27"/>
    </row>
    <row r="98" spans="1:1" s="11" customFormat="1" x14ac:dyDescent="0.25">
      <c r="A98" s="27"/>
    </row>
    <row r="99" spans="1:1" s="11" customFormat="1" x14ac:dyDescent="0.25">
      <c r="A99" s="27"/>
    </row>
    <row r="100" spans="1:1" s="11" customFormat="1" x14ac:dyDescent="0.25">
      <c r="A100" s="27"/>
    </row>
    <row r="101" spans="1:1" s="11" customFormat="1" x14ac:dyDescent="0.25">
      <c r="A101" s="27"/>
    </row>
    <row r="102" spans="1:1" s="11" customFormat="1" x14ac:dyDescent="0.25">
      <c r="A102" s="27"/>
    </row>
    <row r="103" spans="1:1" s="11" customFormat="1" x14ac:dyDescent="0.25">
      <c r="A103" s="27"/>
    </row>
    <row r="104" spans="1:1" s="11" customFormat="1" x14ac:dyDescent="0.25">
      <c r="A104" s="27"/>
    </row>
    <row r="105" spans="1:1" s="11" customFormat="1" x14ac:dyDescent="0.25">
      <c r="A105" s="27"/>
    </row>
    <row r="106" spans="1:1" s="11" customFormat="1" x14ac:dyDescent="0.25">
      <c r="A106" s="27"/>
    </row>
    <row r="107" spans="1:1" s="11" customFormat="1" x14ac:dyDescent="0.25">
      <c r="A107" s="27"/>
    </row>
    <row r="108" spans="1:1" s="11" customFormat="1" x14ac:dyDescent="0.25">
      <c r="A108" s="27"/>
    </row>
    <row r="109" spans="1:1" s="11" customFormat="1" x14ac:dyDescent="0.25">
      <c r="A109" s="27"/>
    </row>
    <row r="110" spans="1:1" s="11" customFormat="1" x14ac:dyDescent="0.25">
      <c r="A110" s="27"/>
    </row>
    <row r="111" spans="1:1" s="11" customFormat="1" x14ac:dyDescent="0.25">
      <c r="A111" s="27"/>
    </row>
    <row r="112" spans="1:1" s="11" customFormat="1" x14ac:dyDescent="0.25">
      <c r="A112" s="27"/>
    </row>
    <row r="113" spans="1:1" s="11" customFormat="1" x14ac:dyDescent="0.25">
      <c r="A113" s="27"/>
    </row>
    <row r="114" spans="1:1" s="11" customFormat="1" x14ac:dyDescent="0.25">
      <c r="A114" s="27"/>
    </row>
    <row r="115" spans="1:1" s="11" customFormat="1" x14ac:dyDescent="0.25">
      <c r="A115" s="27"/>
    </row>
    <row r="116" spans="1:1" s="11" customFormat="1" x14ac:dyDescent="0.25">
      <c r="A116" s="27"/>
    </row>
    <row r="117" spans="1:1" s="11" customFormat="1" x14ac:dyDescent="0.25">
      <c r="A117" s="27"/>
    </row>
    <row r="118" spans="1:1" s="11" customFormat="1" x14ac:dyDescent="0.25">
      <c r="A118" s="27"/>
    </row>
    <row r="119" spans="1:1" s="11" customFormat="1" x14ac:dyDescent="0.25">
      <c r="A119" s="27"/>
    </row>
    <row r="120" spans="1:1" s="11" customFormat="1" x14ac:dyDescent="0.25">
      <c r="A120" s="27"/>
    </row>
    <row r="121" spans="1:1" s="11" customFormat="1" x14ac:dyDescent="0.25">
      <c r="A121" s="27"/>
    </row>
    <row r="122" spans="1:1" s="11" customFormat="1" x14ac:dyDescent="0.25">
      <c r="A122" s="27"/>
    </row>
    <row r="123" spans="1:1" s="11" customFormat="1" x14ac:dyDescent="0.25">
      <c r="A123" s="27"/>
    </row>
    <row r="124" spans="1:1" s="11" customFormat="1" x14ac:dyDescent="0.25">
      <c r="A124" s="27"/>
    </row>
    <row r="125" spans="1:1" s="11" customFormat="1" x14ac:dyDescent="0.25">
      <c r="A125" s="27"/>
    </row>
    <row r="126" spans="1:1" s="11" customFormat="1" x14ac:dyDescent="0.25">
      <c r="A126" s="27"/>
    </row>
    <row r="127" spans="1:1" s="11" customFormat="1" x14ac:dyDescent="0.25">
      <c r="A127" s="27"/>
    </row>
    <row r="128" spans="1:1" s="11" customFormat="1" x14ac:dyDescent="0.25">
      <c r="A128" s="27"/>
    </row>
    <row r="129" spans="1:1" s="11" customFormat="1" x14ac:dyDescent="0.25">
      <c r="A129" s="27"/>
    </row>
    <row r="130" spans="1:1" s="11" customFormat="1" x14ac:dyDescent="0.25">
      <c r="A130" s="27"/>
    </row>
    <row r="131" spans="1:1" s="11" customFormat="1" x14ac:dyDescent="0.25">
      <c r="A131" s="27"/>
    </row>
    <row r="132" spans="1:1" s="11" customFormat="1" x14ac:dyDescent="0.25">
      <c r="A132" s="27"/>
    </row>
    <row r="133" spans="1:1" s="11" customFormat="1" x14ac:dyDescent="0.25">
      <c r="A133" s="27"/>
    </row>
    <row r="134" spans="1:1" s="11" customFormat="1" x14ac:dyDescent="0.25">
      <c r="A134" s="27"/>
    </row>
    <row r="135" spans="1:1" s="11" customFormat="1" x14ac:dyDescent="0.25">
      <c r="A135" s="27"/>
    </row>
    <row r="136" spans="1:1" s="11" customFormat="1" x14ac:dyDescent="0.25">
      <c r="A136" s="27"/>
    </row>
    <row r="137" spans="1:1" s="11" customFormat="1" x14ac:dyDescent="0.25">
      <c r="A137" s="27"/>
    </row>
    <row r="138" spans="1:1" s="11" customFormat="1" x14ac:dyDescent="0.25">
      <c r="A138" s="27"/>
    </row>
    <row r="139" spans="1:1" s="11" customFormat="1" x14ac:dyDescent="0.25">
      <c r="A139" s="27"/>
    </row>
    <row r="140" spans="1:1" s="11" customFormat="1" x14ac:dyDescent="0.25">
      <c r="A140" s="27"/>
    </row>
    <row r="141" spans="1:1" s="11" customFormat="1" x14ac:dyDescent="0.25">
      <c r="A141" s="27"/>
    </row>
    <row r="142" spans="1:1" s="11" customFormat="1" x14ac:dyDescent="0.25">
      <c r="A142" s="27"/>
    </row>
    <row r="143" spans="1:1" s="11" customFormat="1" x14ac:dyDescent="0.25">
      <c r="A143" s="27"/>
    </row>
    <row r="144" spans="1:1" s="11" customFormat="1" x14ac:dyDescent="0.25">
      <c r="A144" s="27"/>
    </row>
    <row r="145" spans="1:1" s="11" customFormat="1" x14ac:dyDescent="0.25">
      <c r="A145" s="27"/>
    </row>
    <row r="146" spans="1:1" s="11" customFormat="1" x14ac:dyDescent="0.25">
      <c r="A146" s="27"/>
    </row>
    <row r="147" spans="1:1" s="11" customFormat="1" x14ac:dyDescent="0.25">
      <c r="A147" s="27"/>
    </row>
    <row r="148" spans="1:1" s="11" customFormat="1" x14ac:dyDescent="0.25">
      <c r="A148" s="27"/>
    </row>
    <row r="149" spans="1:1" s="11" customFormat="1" x14ac:dyDescent="0.25">
      <c r="A149" s="27"/>
    </row>
    <row r="150" spans="1:1" s="11" customFormat="1" x14ac:dyDescent="0.25">
      <c r="A150" s="27"/>
    </row>
    <row r="151" spans="1:1" s="11" customFormat="1" x14ac:dyDescent="0.25">
      <c r="A151" s="27"/>
    </row>
    <row r="152" spans="1:1" s="11" customFormat="1" x14ac:dyDescent="0.25">
      <c r="A152" s="27"/>
    </row>
    <row r="153" spans="1:1" s="11" customFormat="1" x14ac:dyDescent="0.25">
      <c r="A153" s="27"/>
    </row>
    <row r="154" spans="1:1" s="11" customFormat="1" x14ac:dyDescent="0.25">
      <c r="A154" s="27"/>
    </row>
    <row r="155" spans="1:1" s="11" customFormat="1" x14ac:dyDescent="0.25">
      <c r="A155" s="27"/>
    </row>
    <row r="156" spans="1:1" s="11" customFormat="1" x14ac:dyDescent="0.25">
      <c r="A156" s="27"/>
    </row>
    <row r="157" spans="1:1" s="11" customFormat="1" x14ac:dyDescent="0.25">
      <c r="A157" s="27"/>
    </row>
    <row r="158" spans="1:1" s="11" customFormat="1" x14ac:dyDescent="0.25">
      <c r="A158" s="27"/>
    </row>
    <row r="159" spans="1:1" s="11" customFormat="1" x14ac:dyDescent="0.25">
      <c r="A159" s="27"/>
    </row>
    <row r="160" spans="1:1" s="11" customFormat="1" x14ac:dyDescent="0.25">
      <c r="A160" s="27"/>
    </row>
    <row r="161" spans="1:1" s="11" customFormat="1" x14ac:dyDescent="0.25">
      <c r="A161" s="27"/>
    </row>
    <row r="162" spans="1:1" s="11" customFormat="1" x14ac:dyDescent="0.25">
      <c r="A162" s="27"/>
    </row>
    <row r="163" spans="1:1" s="11" customFormat="1" x14ac:dyDescent="0.25">
      <c r="A163" s="27"/>
    </row>
    <row r="164" spans="1:1" s="11" customFormat="1" x14ac:dyDescent="0.25">
      <c r="A164" s="27"/>
    </row>
    <row r="165" spans="1:1" s="11" customFormat="1" x14ac:dyDescent="0.25">
      <c r="A165" s="27"/>
    </row>
    <row r="166" spans="1:1" s="11" customFormat="1" x14ac:dyDescent="0.25">
      <c r="A166" s="27"/>
    </row>
    <row r="167" spans="1:1" s="11" customFormat="1" x14ac:dyDescent="0.25">
      <c r="A167" s="27"/>
    </row>
    <row r="168" spans="1:1" s="11" customFormat="1" x14ac:dyDescent="0.25">
      <c r="A168" s="27"/>
    </row>
    <row r="169" spans="1:1" s="11" customFormat="1" x14ac:dyDescent="0.25">
      <c r="A169" s="27"/>
    </row>
    <row r="170" spans="1:1" s="11" customFormat="1" x14ac:dyDescent="0.25">
      <c r="A170" s="27"/>
    </row>
    <row r="171" spans="1:1" s="11" customFormat="1" x14ac:dyDescent="0.25">
      <c r="A171" s="27"/>
    </row>
    <row r="172" spans="1:1" s="13" customFormat="1" x14ac:dyDescent="0.2">
      <c r="A172" s="35"/>
    </row>
    <row r="173" spans="1:1" s="13" customFormat="1" x14ac:dyDescent="0.2">
      <c r="A173" s="35"/>
    </row>
    <row r="174" spans="1:1" s="13" customFormat="1" x14ac:dyDescent="0.2">
      <c r="A174" s="35"/>
    </row>
    <row r="175" spans="1:1" s="13" customFormat="1" x14ac:dyDescent="0.2">
      <c r="A175" s="35"/>
    </row>
    <row r="176" spans="1:1" s="13" customFormat="1" x14ac:dyDescent="0.2">
      <c r="A176" s="35"/>
    </row>
    <row r="177" spans="1:1" s="13" customFormat="1" x14ac:dyDescent="0.2">
      <c r="A177" s="35"/>
    </row>
    <row r="178" spans="1:1" s="13" customFormat="1" x14ac:dyDescent="0.2">
      <c r="A178" s="35"/>
    </row>
    <row r="179" spans="1:1" s="13" customFormat="1" x14ac:dyDescent="0.2">
      <c r="A179" s="35"/>
    </row>
    <row r="180" spans="1:1" s="13" customFormat="1" x14ac:dyDescent="0.2">
      <c r="A180" s="35"/>
    </row>
    <row r="181" spans="1:1" s="13" customFormat="1" x14ac:dyDescent="0.2">
      <c r="A181" s="35"/>
    </row>
    <row r="182" spans="1:1" s="13" customFormat="1" x14ac:dyDescent="0.2">
      <c r="A182" s="35"/>
    </row>
    <row r="183" spans="1:1" s="13" customFormat="1" x14ac:dyDescent="0.2">
      <c r="A183" s="35"/>
    </row>
    <row r="184" spans="1:1" s="13" customFormat="1" x14ac:dyDescent="0.2">
      <c r="A184" s="35"/>
    </row>
    <row r="185" spans="1:1" s="13" customFormat="1" x14ac:dyDescent="0.2">
      <c r="A185" s="35"/>
    </row>
    <row r="186" spans="1:1" s="13" customFormat="1" x14ac:dyDescent="0.2">
      <c r="A186" s="35"/>
    </row>
    <row r="187" spans="1:1" s="13" customFormat="1" x14ac:dyDescent="0.2">
      <c r="A187" s="35"/>
    </row>
    <row r="188" spans="1:1" s="13" customFormat="1" x14ac:dyDescent="0.2">
      <c r="A188" s="35"/>
    </row>
    <row r="189" spans="1:1" s="13" customFormat="1" x14ac:dyDescent="0.2">
      <c r="A189" s="35"/>
    </row>
    <row r="190" spans="1:1" s="13" customFormat="1" x14ac:dyDescent="0.2">
      <c r="A190" s="35"/>
    </row>
    <row r="191" spans="1:1" s="13" customFormat="1" x14ac:dyDescent="0.2">
      <c r="A191" s="35"/>
    </row>
    <row r="192" spans="1:1" s="13" customFormat="1" x14ac:dyDescent="0.2">
      <c r="A192" s="35"/>
    </row>
  </sheetData>
  <sheetProtection sheet="1" objects="1" scenarios="1" selectLockedCells="1" selectUnlockedCells="1"/>
  <phoneticPr fontId="18" type="noConversion"/>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15407970C0F44F90735483983EBC32" ma:contentTypeVersion="11" ma:contentTypeDescription="Create a new document." ma:contentTypeScope="" ma:versionID="b5c057e6a2c01a16c498a9e643837a26">
  <xsd:schema xmlns:xsd="http://www.w3.org/2001/XMLSchema" xmlns:xs="http://www.w3.org/2001/XMLSchema" xmlns:p="http://schemas.microsoft.com/office/2006/metadata/properties" xmlns:ns3="9d7c89e6-7c72-4cb9-bb0a-a99e4431ff35" xmlns:ns4="ea66861e-406f-4c5d-80c8-2d674c7024ef" targetNamespace="http://schemas.microsoft.com/office/2006/metadata/properties" ma:root="true" ma:fieldsID="5aa5f3f4b320675d26db3aaeee38f49b" ns3:_="" ns4:_="">
    <xsd:import namespace="9d7c89e6-7c72-4cb9-bb0a-a99e4431ff35"/>
    <xsd:import namespace="ea66861e-406f-4c5d-80c8-2d674c7024e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7c89e6-7c72-4cb9-bb0a-a99e4431f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66861e-406f-4c5d-80c8-2d674c7024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2CA423-AF31-4C10-800C-026B72D336BD}">
  <ds:schemaRefs>
    <ds:schemaRef ds:uri="http://schemas.microsoft.com/sharepoint/v3/contenttype/forms"/>
  </ds:schemaRefs>
</ds:datastoreItem>
</file>

<file path=customXml/itemProps2.xml><?xml version="1.0" encoding="utf-8"?>
<ds:datastoreItem xmlns:ds="http://schemas.openxmlformats.org/officeDocument/2006/customXml" ds:itemID="{D16C2681-BBBE-4D9D-85BA-8A22C0E4B543}">
  <ds:schemaRefs>
    <ds:schemaRef ds:uri="http://schemas.microsoft.com/office/2006/documentManagement/types"/>
    <ds:schemaRef ds:uri="http://purl.org/dc/terms/"/>
    <ds:schemaRef ds:uri="http://schemas.microsoft.com/office/2006/metadata/properties"/>
    <ds:schemaRef ds:uri="9d7c89e6-7c72-4cb9-bb0a-a99e4431ff35"/>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 ds:uri="ea66861e-406f-4c5d-80c8-2d674c7024ef"/>
  </ds:schemaRefs>
</ds:datastoreItem>
</file>

<file path=customXml/itemProps3.xml><?xml version="1.0" encoding="utf-8"?>
<ds:datastoreItem xmlns:ds="http://schemas.openxmlformats.org/officeDocument/2006/customXml" ds:itemID="{3D0549A5-BADE-4B3D-9B73-60D41EDEC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7c89e6-7c72-4cb9-bb0a-a99e4431ff35"/>
    <ds:schemaRef ds:uri="ea66861e-406f-4c5d-80c8-2d674c702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47</vt:i4>
      </vt:variant>
    </vt:vector>
  </HeadingPairs>
  <TitlesOfParts>
    <vt:vector size="49" baseType="lpstr">
      <vt:lpstr>2do_Semestre_2020</vt:lpstr>
      <vt:lpstr>Validadores (2)</vt:lpstr>
      <vt:lpstr>_01_Pilar_Igualdad_de_Calidad_de_Vida</vt:lpstr>
      <vt:lpstr>_01_Prevención_y_atención_de_la_maternidad_y_la_paternidad_tempranas</vt:lpstr>
      <vt:lpstr>_02_Desarrollo_integral_desde_la_gestación_hasta_la_adolescencia</vt:lpstr>
      <vt:lpstr>_02_Pilar_Democracia_Urbana</vt:lpstr>
      <vt:lpstr>_03_Pilar_Construcción_de_Comunidad_y_Cultura_Ciudadana</vt:lpstr>
      <vt:lpstr>_04_Familias_protegidas_y_adaptadas_al_cambio_climático</vt:lpstr>
      <vt:lpstr>_05_Desarrollo_integral_para_la_felicidad_y_el_ejercicio_de_la_ciudadanía</vt:lpstr>
      <vt:lpstr>_06_Calidad_educativa_para_todos</vt:lpstr>
      <vt:lpstr>_07_Inclusión_educativa_para_la_equidad</vt:lpstr>
      <vt:lpstr>_08_Acceso_con_calidad_a_la_educación_superior</vt:lpstr>
      <vt:lpstr>_09_Atención_integral_y_eficiente_en_salud</vt:lpstr>
      <vt:lpstr>_11_Mejores_oportunidades_para_el_desarrollo_a_través_de_la_cultura_la_recreación_y_el_deporte</vt:lpstr>
      <vt:lpstr>_16_Integración_social_para_una_ciudad_de_oportunidades</vt:lpstr>
      <vt:lpstr>_17_Espacio_público_derecho_de_todos</vt:lpstr>
      <vt:lpstr>_19_Seguridad_y_convivencia_para_todos</vt:lpstr>
      <vt:lpstr>_21_Justicia_para_todos_consolidación_del_sistema_distrital_de_justicia</vt:lpstr>
      <vt:lpstr>_22_Bogotá_vive_los_derechos_humanos</vt:lpstr>
      <vt:lpstr>_25_Cambio_cultural_y_construcción_del_tejido_social_para_la_vida</vt:lpstr>
      <vt:lpstr>_Pilar_Eje</vt:lpstr>
      <vt:lpstr>_Sector_Ambiente</vt:lpstr>
      <vt:lpstr>_Sector_Cultura_Recreación_y_Deporte</vt:lpstr>
      <vt:lpstr>_Sector_Desarrollo_Económico_Industria_y_Turismo</vt:lpstr>
      <vt:lpstr>_Sector_Educación</vt:lpstr>
      <vt:lpstr>_Sector_Gestión_Jurídica</vt:lpstr>
      <vt:lpstr>_Sector_Gestión_Pública</vt:lpstr>
      <vt:lpstr>_Sector_Gobierno</vt:lpstr>
      <vt:lpstr>_Sector_Hábitat</vt:lpstr>
      <vt:lpstr>_Sector_Hacienda</vt:lpstr>
      <vt:lpstr>_Sector_Integración_Social</vt:lpstr>
      <vt:lpstr>_Sector_Movilidad</vt:lpstr>
      <vt:lpstr>_Sector_Mujer</vt:lpstr>
      <vt:lpstr>_Sector_Planeación</vt:lpstr>
      <vt:lpstr>_Sector_Salud</vt:lpstr>
      <vt:lpstr>_Sector_Seguridad_Convivencia_y_Justicia</vt:lpstr>
      <vt:lpstr>Derecho_a_la_salud</vt:lpstr>
      <vt:lpstr>Derecho_al_ambiente_sano_y_al_hábitat</vt:lpstr>
      <vt:lpstr>Derecho_al_trabajo</vt:lpstr>
      <vt:lpstr>Derechos_a_la_educación_y_la_tecnología</vt:lpstr>
      <vt:lpstr>Derechos_a_la_equidad_y_no_discriminación</vt:lpstr>
      <vt:lpstr>Derechos_a_la_participación_y_organización</vt:lpstr>
      <vt:lpstr>Derechos_a_la_recreación_y_al_deporte</vt:lpstr>
      <vt:lpstr>Derechos_a_la_vida_libertad_y_seguridad</vt:lpstr>
      <vt:lpstr>Derechos_a_las_expresiones_culturales_artísticas_turísticas_y_del_patrimonio</vt:lpstr>
      <vt:lpstr>Dimensiones</vt:lpstr>
      <vt:lpstr>Periodo</vt:lpstr>
      <vt:lpstr>Política_Pública</vt:lpstr>
      <vt:lpstr>Sector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Perez Useche</dc:creator>
  <cp:lastModifiedBy>Windows 10</cp:lastModifiedBy>
  <cp:lastPrinted>2020-11-29T18:50:48Z</cp:lastPrinted>
  <dcterms:created xsi:type="dcterms:W3CDTF">2017-01-11T16:19:29Z</dcterms:created>
  <dcterms:modified xsi:type="dcterms:W3CDTF">2021-05-13T16:41:08Z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0x0101008515407970C0F44F90735483983EBC32</vt:lpwstr>
  </property>
</Properties>
</file>