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PLANEACION DISTRITAL\2020\Planes_de_accion_pp_2020\Juventud\"/>
    </mc:Choice>
  </mc:AlternateContent>
  <bookViews>
    <workbookView showHorizontalScroll="0" showVerticalScroll="0" showSheetTabs="0" xWindow="0" yWindow="0" windowWidth="28800" windowHeight="12330" tabRatio="592"/>
  </bookViews>
  <sheets>
    <sheet name="Plan de Acción PPJ 2019-203 Rev" sheetId="10" r:id="rId1"/>
    <sheet name="Hoja1" sheetId="11" r:id="rId2"/>
    <sheet name="Desplegables" sheetId="8" state="hidden" r:id="rId3"/>
    <sheet name="Instructivo Plan de Acción" sheetId="9" r:id="rId4"/>
  </sheets>
  <definedNames>
    <definedName name="_xlnm._FilterDatabase" localSheetId="0" hidden="1">'Plan de Acción PPJ 2019-203 Rev'!$A$12:$DK$116</definedName>
    <definedName name="Acciónporelclima">Desplegables!$M$126:$M$127</definedName>
    <definedName name="Agualimpiaysaneamiento">Desplegables!$M$86:$M$90</definedName>
    <definedName name="Ambiente">Desplegables!$F$36:$F$39</definedName>
    <definedName name="Ciudadesycomunidadessostenibles">Desplegables!$M$114:$M$120</definedName>
    <definedName name="CulturaRecreaciónyDeporte">Desplegables!$F$29:$F$35</definedName>
    <definedName name="DesarrolloEconómicoIndustriayTurismo">Desplegables!$F$17:$F$20</definedName>
    <definedName name="Educación">Desplegables!$F$21:$F$23</definedName>
    <definedName name="Educacióndecalidad">Desplegables!$M$72:$M$77</definedName>
    <definedName name="Energíaasequibleynocontaminante">Desplegables!$M$91:$M$94</definedName>
    <definedName name="Findelapobreza">Desplegables!$M$55:$M$59</definedName>
    <definedName name="GestiónJurídica">Desplegables!$F$11</definedName>
    <definedName name="GestiónPública">Desplegables!$F$4:$F$5</definedName>
    <definedName name="Gobierno">Desplegables!$F$6:$F$8</definedName>
    <definedName name="Hábitat">Desplegables!$F$46:$F$52</definedName>
    <definedName name="Hacienda">Desplegables!$F$12:$F$15</definedName>
    <definedName name="Hambrecero">Desplegables!$M$60:$M$61</definedName>
    <definedName name="Igualdaddegénero">Desplegables!$M$78:$M$85</definedName>
    <definedName name="Industriainnovacióneinfraestructura">Desplegables!$M$105:$M$110</definedName>
    <definedName name="IntegraciónSocial">Desplegables!$F$27:$F$28</definedName>
    <definedName name="Movilidad">Desplegables!$F$40:$F$45</definedName>
    <definedName name="Mujer">Desplegables!$F$53</definedName>
    <definedName name="Pazjusticiaeinstitucionessólidas">Desplegables!$M$132:$M$135</definedName>
    <definedName name="Planeación">Desplegables!$F$16</definedName>
    <definedName name="Producciónyconsumoresponsables">Desplegables!$M$121:$M$125</definedName>
    <definedName name="Reduccióndelasdesigualdades">Desplegables!$M$111:$M$113</definedName>
    <definedName name="Salud">Desplegables!$F$24:$F$26</definedName>
    <definedName name="Saludybienestar">Desplegables!$M$62:$M$71</definedName>
    <definedName name="SeguridadConvivenciayJusticia">Desplegables!$F$9:$F$10</definedName>
    <definedName name="Trabajodecenteycrecimientoeconómico">Desplegables!$M$95:$M$104</definedName>
    <definedName name="Vidadeecosistemasterrestres">Desplegables!$M$130:$M$131</definedName>
    <definedName name="Vidasubmarina">Desplegables!$M$128:$M$129</definedName>
    <definedName name="Z_DDE55053_DD5F_5B44_9EAB_7E65C7BC4571_.wvu.FilterData" localSheetId="0" hidden="1">'Plan de Acción PPJ 2019-203 Rev'!$A$12:$DK$116</definedName>
    <definedName name="Z_DDE55053_DD5F_5B44_9EAB_7E65C7BC4571_.wvu.Rows" localSheetId="0" hidden="1">'Plan de Acción PPJ 2019-203 Rev'!$1:$9</definedName>
  </definedNames>
  <calcPr calcId="162913"/>
  <customWorkbookViews>
    <customWorkbookView name="Diana Caruso - Personal View" guid="{DDE55053-DD5F-5B44-9EAB-7E65C7BC4571}" mergeInterval="0" personalView="1" maximized="1" yWindow="23" windowWidth="1280" windowHeight="719" tabRatio="592"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Y109" i="10" l="1"/>
  <c r="CY95" i="10" l="1"/>
  <c r="CY87" i="10"/>
  <c r="AV60" i="10" l="1"/>
  <c r="AW60" i="10" s="1"/>
  <c r="AX60" i="10" s="1"/>
  <c r="AY60" i="10" s="1"/>
  <c r="AS59" i="10"/>
  <c r="AT59" i="10" s="1"/>
  <c r="AU59" i="10" s="1"/>
  <c r="AV59" i="10" s="1"/>
  <c r="AW59" i="10" s="1"/>
  <c r="AX59" i="10" s="1"/>
  <c r="AY59" i="10" s="1"/>
  <c r="AZ59" i="10" s="1"/>
  <c r="BA59" i="10" s="1"/>
  <c r="BM93" i="10" l="1"/>
  <c r="BH86" i="10" l="1"/>
  <c r="BH52" i="10"/>
  <c r="BH51" i="10"/>
  <c r="BH32" i="10"/>
  <c r="BH30" i="10"/>
  <c r="BH21" i="10"/>
  <c r="BH20" i="10"/>
  <c r="BH19" i="10"/>
  <c r="BH17" i="10"/>
  <c r="BH14" i="10"/>
  <c r="BH13" i="10"/>
  <c r="BD86" i="10"/>
  <c r="BD52" i="10"/>
  <c r="BD51" i="10"/>
  <c r="BD32" i="10"/>
  <c r="BD30" i="10"/>
  <c r="BD21" i="10"/>
  <c r="BD20" i="10"/>
  <c r="BD19" i="10"/>
  <c r="BD17" i="10"/>
  <c r="BD14" i="10"/>
  <c r="BD13" i="10"/>
  <c r="CY110" i="10"/>
  <c r="CY107" i="10"/>
  <c r="CY105" i="10"/>
  <c r="CY104" i="10"/>
  <c r="CY103" i="10"/>
  <c r="CY100" i="10"/>
  <c r="CY99" i="10"/>
  <c r="CY98" i="10"/>
  <c r="CY97" i="10"/>
  <c r="CY96" i="10"/>
  <c r="CY94" i="10"/>
  <c r="CY93" i="10"/>
  <c r="CY92" i="10"/>
  <c r="CY91" i="10"/>
  <c r="CY90" i="10"/>
  <c r="CY88" i="10"/>
  <c r="CY108" i="10"/>
  <c r="CY102" i="10"/>
  <c r="CY101" i="10"/>
  <c r="CY89" i="10"/>
  <c r="CY86" i="10"/>
  <c r="CY85" i="10"/>
  <c r="CY84" i="10"/>
  <c r="CY83" i="10"/>
  <c r="CY82" i="10"/>
  <c r="CY81" i="10"/>
  <c r="CY80" i="10"/>
  <c r="CY79" i="10"/>
  <c r="CY78" i="10"/>
  <c r="CY77" i="10"/>
  <c r="CY76" i="10"/>
  <c r="CY75" i="10"/>
  <c r="CY74" i="10"/>
  <c r="CY73" i="10"/>
  <c r="CY72" i="10"/>
  <c r="CY71" i="10"/>
  <c r="CY70" i="10"/>
  <c r="CY69" i="10"/>
  <c r="CY68" i="10"/>
  <c r="CY67" i="10"/>
  <c r="CY66" i="10"/>
  <c r="CY65" i="10"/>
  <c r="CY64" i="10"/>
  <c r="CY63" i="10"/>
  <c r="CY62" i="10"/>
  <c r="CY61" i="10"/>
  <c r="CY60" i="10"/>
  <c r="CY59" i="10"/>
  <c r="CY58" i="10"/>
  <c r="CY57" i="10"/>
  <c r="CY56" i="10"/>
  <c r="CY55" i="10"/>
  <c r="CY54" i="10"/>
  <c r="CY53" i="10"/>
  <c r="CY52" i="10"/>
  <c r="CY51" i="10"/>
  <c r="CY50" i="10"/>
  <c r="CY49" i="10"/>
  <c r="CY48" i="10"/>
  <c r="CY47" i="10"/>
  <c r="CY46" i="10"/>
  <c r="CY45" i="10"/>
  <c r="CY44" i="10"/>
  <c r="CY43" i="10"/>
  <c r="CY42" i="10"/>
  <c r="CY41" i="10"/>
  <c r="CY40" i="10"/>
  <c r="CY39" i="10"/>
  <c r="CY38" i="10"/>
  <c r="CY37" i="10"/>
  <c r="CY36" i="10"/>
  <c r="CY35" i="10"/>
  <c r="CY34" i="10"/>
  <c r="CY33" i="10"/>
  <c r="CY32" i="10"/>
  <c r="CY31" i="10"/>
  <c r="CY30" i="10"/>
  <c r="CY29" i="10"/>
  <c r="CY28" i="10"/>
  <c r="CY27" i="10"/>
  <c r="CY26" i="10"/>
  <c r="CY25" i="10"/>
  <c r="CY24" i="10"/>
  <c r="CY23" i="10"/>
  <c r="CY22" i="10"/>
  <c r="CY21" i="10"/>
  <c r="CY20" i="10"/>
  <c r="CY19" i="10"/>
  <c r="CY18" i="10"/>
  <c r="CY17" i="10"/>
  <c r="CY16" i="10"/>
  <c r="CY15" i="10"/>
  <c r="CY14" i="10"/>
  <c r="CY13" i="10"/>
  <c r="AP107" i="10" l="1"/>
  <c r="AQ107" i="10" s="1"/>
  <c r="AR107" i="10" s="1"/>
  <c r="AS107" i="10" s="1"/>
  <c r="AT107" i="10" s="1"/>
  <c r="AU107" i="10" s="1"/>
  <c r="AV107" i="10" s="1"/>
  <c r="AW107" i="10" s="1"/>
  <c r="AX107" i="10" s="1"/>
  <c r="AY107" i="10" s="1"/>
  <c r="AZ107" i="10" s="1"/>
  <c r="BA107" i="10" s="1"/>
  <c r="BB106" i="10"/>
  <c r="AR104" i="10"/>
  <c r="AS104" i="10" s="1"/>
  <c r="BB103" i="10"/>
  <c r="BB102" i="10"/>
  <c r="BB101" i="10"/>
  <c r="AY99" i="10"/>
  <c r="AV99" i="10"/>
  <c r="AS99" i="10"/>
  <c r="BB98" i="10"/>
  <c r="BB97" i="10"/>
  <c r="BB91" i="10"/>
  <c r="BB90" i="10"/>
  <c r="AR88" i="10"/>
  <c r="AS88" i="10" s="1"/>
  <c r="AT88" i="10" s="1"/>
  <c r="AU88" i="10" s="1"/>
  <c r="AV88" i="10" s="1"/>
  <c r="AW88" i="10" s="1"/>
  <c r="AX88" i="10" s="1"/>
  <c r="AY88" i="10" s="1"/>
  <c r="AZ88" i="10" s="1"/>
  <c r="BA88" i="10" s="1"/>
  <c r="BB88" i="10" s="1"/>
  <c r="AR87" i="10"/>
  <c r="AS87" i="10" s="1"/>
  <c r="BB86" i="10"/>
  <c r="AR67" i="10"/>
  <c r="AS67" i="10" s="1"/>
  <c r="AT67" i="10" s="1"/>
  <c r="AU67" i="10" s="1"/>
  <c r="AV67" i="10" s="1"/>
  <c r="AW67" i="10" s="1"/>
  <c r="AX67" i="10" s="1"/>
  <c r="AY67" i="10" s="1"/>
  <c r="AZ67" i="10" s="1"/>
  <c r="BA67" i="10" s="1"/>
  <c r="AT64" i="10"/>
  <c r="AQ61" i="10"/>
  <c r="AR61" i="10" s="1"/>
  <c r="AS61" i="10" s="1"/>
  <c r="AY50" i="10"/>
  <c r="AU50" i="10"/>
  <c r="AQ50" i="10"/>
  <c r="BB31" i="10"/>
  <c r="BB25" i="10"/>
  <c r="BB17" i="10"/>
  <c r="BB16" i="10"/>
  <c r="AQ14" i="10"/>
  <c r="AR14" i="10" s="1"/>
  <c r="AS14" i="10" s="1"/>
  <c r="AT14" i="10" s="1"/>
  <c r="AU14" i="10" s="1"/>
  <c r="AV14" i="10" s="1"/>
  <c r="AW14" i="10" s="1"/>
  <c r="AX14" i="10" s="1"/>
  <c r="AY14" i="10" s="1"/>
  <c r="AZ14" i="10" s="1"/>
  <c r="BA14" i="10" s="1"/>
  <c r="BB50" i="10" l="1"/>
  <c r="BB99" i="10"/>
  <c r="AT61" i="10"/>
  <c r="AU61" i="10" s="1"/>
  <c r="AV61" i="10" s="1"/>
  <c r="AW61" i="10" s="1"/>
  <c r="AX61" i="10" s="1"/>
  <c r="AY61" i="10" s="1"/>
  <c r="AZ61" i="10" s="1"/>
  <c r="BA61" i="10" s="1"/>
  <c r="AT104" i="10"/>
  <c r="AU104" i="10" s="1"/>
  <c r="AV104" i="10" s="1"/>
  <c r="AW104" i="10" s="1"/>
  <c r="AX104" i="10" s="1"/>
  <c r="AY104" i="10" s="1"/>
  <c r="AZ104" i="10" s="1"/>
  <c r="BA104" i="10" s="1"/>
  <c r="BB107" i="10"/>
  <c r="AT87" i="10"/>
  <c r="AU87" i="10" s="1"/>
  <c r="AV87" i="10" s="1"/>
  <c r="AW87" i="10" s="1"/>
  <c r="AX87" i="10" s="1"/>
  <c r="AY87" i="10" s="1"/>
  <c r="AZ87" i="10" s="1"/>
  <c r="BA87" i="10" s="1"/>
  <c r="AA92" i="10"/>
  <c r="AA91" i="10"/>
  <c r="AA90" i="10"/>
  <c r="AA32" i="10"/>
  <c r="AA31" i="10"/>
  <c r="AA30" i="10"/>
  <c r="BB104" i="10" l="1"/>
  <c r="BB61" i="10"/>
  <c r="CV100" i="10" l="1"/>
  <c r="BH100" i="10"/>
  <c r="BL100" i="10" s="1"/>
  <c r="BP100" i="10" s="1"/>
  <c r="BT100" i="10" s="1"/>
  <c r="BX100" i="10" s="1"/>
  <c r="CB100" i="10" s="1"/>
  <c r="CF100" i="10" s="1"/>
  <c r="CJ100" i="10" s="1"/>
  <c r="CN100" i="10" s="1"/>
  <c r="CR100" i="10" s="1"/>
  <c r="BN92" i="10"/>
  <c r="BR92" i="10" s="1"/>
  <c r="BV92" i="10" s="1"/>
  <c r="BZ92" i="10" s="1"/>
  <c r="CD92" i="10" s="1"/>
  <c r="CH92" i="10" s="1"/>
  <c r="CL92" i="10" s="1"/>
  <c r="CP92" i="10" s="1"/>
  <c r="CT92" i="10" s="1"/>
  <c r="CX92" i="10" s="1"/>
  <c r="BM92" i="10"/>
  <c r="BQ92" i="10" s="1"/>
  <c r="BU92" i="10" s="1"/>
  <c r="BY92" i="10" s="1"/>
  <c r="CC92" i="10" s="1"/>
  <c r="CG92" i="10" s="1"/>
  <c r="CK92" i="10" s="1"/>
  <c r="CO92" i="10" s="1"/>
  <c r="CS92" i="10" s="1"/>
  <c r="CW92" i="10" s="1"/>
  <c r="BL92" i="10"/>
  <c r="BP92" i="10" s="1"/>
  <c r="BT92" i="10" s="1"/>
  <c r="BX92" i="10" s="1"/>
  <c r="CB92" i="10" s="1"/>
  <c r="CF92" i="10" s="1"/>
  <c r="CJ92" i="10" s="1"/>
  <c r="CN92" i="10" s="1"/>
  <c r="CR92" i="10" s="1"/>
  <c r="CV92" i="10" s="1"/>
  <c r="BN91" i="10"/>
  <c r="BR91" i="10" s="1"/>
  <c r="BV91" i="10" s="1"/>
  <c r="BZ91" i="10" s="1"/>
  <c r="CD91" i="10" s="1"/>
  <c r="CH91" i="10" s="1"/>
  <c r="CL91" i="10" s="1"/>
  <c r="CP91" i="10" s="1"/>
  <c r="CT91" i="10" s="1"/>
  <c r="CX91" i="10" s="1"/>
  <c r="BL91" i="10"/>
  <c r="BP91" i="10" s="1"/>
  <c r="BT91" i="10" s="1"/>
  <c r="BX91" i="10" s="1"/>
  <c r="CB91" i="10" s="1"/>
  <c r="CF91" i="10" s="1"/>
  <c r="CJ91" i="10" s="1"/>
  <c r="CN91" i="10" s="1"/>
  <c r="CR91" i="10" s="1"/>
  <c r="CV91" i="10" s="1"/>
  <c r="BN90" i="10"/>
  <c r="BR90" i="10" s="1"/>
  <c r="BV90" i="10" s="1"/>
  <c r="BZ90" i="10" s="1"/>
  <c r="CD90" i="10" s="1"/>
  <c r="CH90" i="10" s="1"/>
  <c r="CL90" i="10" s="1"/>
  <c r="CP90" i="10" s="1"/>
  <c r="CT90" i="10" s="1"/>
  <c r="CX90" i="10" s="1"/>
  <c r="BM90" i="10"/>
  <c r="BQ90" i="10" s="1"/>
  <c r="BU90" i="10" s="1"/>
  <c r="BY90" i="10" s="1"/>
  <c r="CC90" i="10" s="1"/>
  <c r="CG90" i="10" s="1"/>
  <c r="CK90" i="10" s="1"/>
  <c r="CO90" i="10" s="1"/>
  <c r="CS90" i="10" s="1"/>
  <c r="CW90" i="10" s="1"/>
  <c r="BL90" i="10"/>
  <c r="BP90" i="10" s="1"/>
  <c r="BT90" i="10" s="1"/>
  <c r="BX90" i="10" s="1"/>
  <c r="CB90" i="10" s="1"/>
  <c r="CF90" i="10" s="1"/>
  <c r="CJ90" i="10" s="1"/>
  <c r="CN90" i="10" s="1"/>
  <c r="CR90" i="10" s="1"/>
  <c r="CV90" i="10" s="1"/>
  <c r="BN89" i="10"/>
  <c r="BR89" i="10" s="1"/>
  <c r="BV89" i="10" s="1"/>
  <c r="BZ89" i="10" s="1"/>
  <c r="CD89" i="10" s="1"/>
  <c r="CH89" i="10" s="1"/>
  <c r="CL89" i="10" s="1"/>
  <c r="CP89" i="10" s="1"/>
  <c r="CT89" i="10" s="1"/>
  <c r="CX89" i="10" s="1"/>
  <c r="BM89" i="10"/>
  <c r="BQ89" i="10" s="1"/>
  <c r="BU89" i="10" s="1"/>
  <c r="BY89" i="10" s="1"/>
  <c r="CC89" i="10" s="1"/>
  <c r="CG89" i="10" s="1"/>
  <c r="CK89" i="10" s="1"/>
  <c r="CO89" i="10" s="1"/>
  <c r="CS89" i="10" s="1"/>
  <c r="CW89" i="10" s="1"/>
  <c r="BL89" i="10"/>
  <c r="BP89" i="10" s="1"/>
  <c r="BT89" i="10" s="1"/>
  <c r="BX89" i="10" s="1"/>
  <c r="CB89" i="10" s="1"/>
  <c r="CF89" i="10" s="1"/>
  <c r="CJ89" i="10" s="1"/>
  <c r="CN89" i="10" s="1"/>
  <c r="CR89" i="10" s="1"/>
  <c r="CV89" i="10" s="1"/>
  <c r="BN88" i="10"/>
  <c r="BR88" i="10" s="1"/>
  <c r="BV88" i="10" s="1"/>
  <c r="BZ88" i="10" s="1"/>
  <c r="CD88" i="10" s="1"/>
  <c r="CH88" i="10" s="1"/>
  <c r="CL88" i="10" s="1"/>
  <c r="CP88" i="10" s="1"/>
  <c r="CT88" i="10" s="1"/>
  <c r="CX88" i="10" s="1"/>
  <c r="BM88" i="10"/>
  <c r="BQ88" i="10" s="1"/>
  <c r="BU88" i="10" s="1"/>
  <c r="BY88" i="10" s="1"/>
  <c r="CC88" i="10" s="1"/>
  <c r="CG88" i="10" s="1"/>
  <c r="CK88" i="10" s="1"/>
  <c r="CO88" i="10" s="1"/>
  <c r="CS88" i="10" s="1"/>
  <c r="CW88" i="10" s="1"/>
  <c r="BL88" i="10"/>
  <c r="BP88" i="10" s="1"/>
  <c r="BT88" i="10" s="1"/>
  <c r="BX88" i="10" s="1"/>
  <c r="CB88" i="10" s="1"/>
  <c r="CF88" i="10" s="1"/>
  <c r="CJ88" i="10" s="1"/>
  <c r="CN88" i="10" s="1"/>
  <c r="CR88" i="10" s="1"/>
  <c r="CV88" i="10" s="1"/>
  <c r="BN87" i="10"/>
  <c r="BR87" i="10" s="1"/>
  <c r="BV87" i="10" s="1"/>
  <c r="BZ87" i="10" s="1"/>
  <c r="CD87" i="10" s="1"/>
  <c r="CH87" i="10" s="1"/>
  <c r="CL87" i="10" s="1"/>
  <c r="CP87" i="10" s="1"/>
  <c r="CT87" i="10" s="1"/>
  <c r="CX87" i="10" s="1"/>
  <c r="BM87" i="10"/>
  <c r="BQ87" i="10" s="1"/>
  <c r="BU87" i="10" s="1"/>
  <c r="BY87" i="10" s="1"/>
  <c r="CC87" i="10" s="1"/>
  <c r="CG87" i="10" s="1"/>
  <c r="CK87" i="10" s="1"/>
  <c r="CO87" i="10" s="1"/>
  <c r="CS87" i="10" s="1"/>
  <c r="CW87" i="10" s="1"/>
  <c r="BL87" i="10"/>
  <c r="BP87" i="10" s="1"/>
  <c r="BT87" i="10" s="1"/>
  <c r="BX87" i="10" s="1"/>
  <c r="CB87" i="10" s="1"/>
  <c r="CF87" i="10" s="1"/>
  <c r="CJ87" i="10" s="1"/>
  <c r="CN87" i="10" s="1"/>
  <c r="CR87" i="10" s="1"/>
  <c r="CV87" i="10" s="1"/>
  <c r="BD94" i="10" l="1"/>
  <c r="BH94" i="10" l="1"/>
  <c r="BL94" i="10" l="1"/>
  <c r="BP94" i="10" l="1"/>
  <c r="BT94" i="10" l="1"/>
  <c r="BX94" i="10" l="1"/>
  <c r="CB94" i="10" l="1"/>
  <c r="CF94" i="10" l="1"/>
  <c r="CJ94" i="10" l="1"/>
  <c r="CN94" i="10" l="1"/>
  <c r="CR94" i="10" l="1"/>
  <c r="CV94" i="10"/>
  <c r="CV16" i="10" l="1"/>
  <c r="CR16" i="10"/>
  <c r="CN16" i="10"/>
  <c r="CJ16" i="10"/>
  <c r="CF16" i="10"/>
  <c r="CB16" i="10"/>
  <c r="BX16" i="10"/>
  <c r="BT16" i="10"/>
  <c r="BP16" i="10"/>
  <c r="BL16" i="10"/>
  <c r="BH16" i="10"/>
</calcChain>
</file>

<file path=xl/comments1.xml><?xml version="1.0" encoding="utf-8"?>
<comments xmlns="http://schemas.openxmlformats.org/spreadsheetml/2006/main">
  <authors>
    <author>MERY BRIGETH MELGUIZO BAEZ</author>
    <author>tc={17667239-98FA-4BC2-9291-087F0B6A2865}</author>
    <author>Adriana Lucia Guerra Nuñez</author>
  </authors>
  <commentList>
    <comment ref="I33" authorId="0" shapeId="0">
      <text>
        <r>
          <rPr>
            <b/>
            <sz val="9"/>
            <color rgb="FF000000"/>
            <rFont val="Tahoma"/>
            <family val="2"/>
          </rPr>
          <t xml:space="preserve">Se conempla la tasa de cobertura global </t>
        </r>
      </text>
    </comment>
    <comment ref="BM59" authorId="1" shapeId="0">
      <text>
        <r>
          <rPr>
            <sz val="11"/>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diligenciar la fuenta de financiación</t>
        </r>
      </text>
    </comment>
    <comment ref="BO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BS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BW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A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E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I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M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Q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 ref="CU90" authorId="2" shapeId="0">
      <text>
        <r>
          <rPr>
            <b/>
            <sz val="9"/>
            <color rgb="FF000000"/>
            <rFont val="Tahoma"/>
            <family val="2"/>
          </rPr>
          <t>Adriana Lucia Guerra Nuñez:</t>
        </r>
        <r>
          <rPr>
            <sz val="9"/>
            <color rgb="FF000000"/>
            <rFont val="Tahoma"/>
            <family val="2"/>
          </rPr>
          <t xml:space="preserve">
</t>
        </r>
        <r>
          <rPr>
            <sz val="9"/>
            <color rgb="FF000000"/>
            <rFont val="Tahoma"/>
            <family val="2"/>
          </rPr>
          <t>Clau. Este es el presupuesto total del Programa de poblaciones en alto riesgo de la SSCJ e incluye los  componentes de comunicaciones, gastos operativos, apoyo logistico y honorarios. No es exclusivo para la estrategia cuenta hasta diez.</t>
        </r>
      </text>
    </comment>
  </commentList>
</comments>
</file>

<file path=xl/sharedStrings.xml><?xml version="1.0" encoding="utf-8"?>
<sst xmlns="http://schemas.openxmlformats.org/spreadsheetml/2006/main" count="7098" uniqueCount="1229">
  <si>
    <t>FORMATO DE PLAN DE ACCION POLÍTICAS PÚBLICAS</t>
  </si>
  <si>
    <t>Política Pública de Juventud 2019-2030</t>
  </si>
  <si>
    <t>Fecha de actualización:</t>
  </si>
  <si>
    <t>Fecha de corte de seguimiento:</t>
  </si>
  <si>
    <t xml:space="preserve">Sector líder: </t>
  </si>
  <si>
    <t>Integración Social</t>
  </si>
  <si>
    <t>Entidad líder:</t>
  </si>
  <si>
    <t>Sector corresponsable 1:</t>
  </si>
  <si>
    <t>Entidad 1:</t>
  </si>
  <si>
    <t>Sector corresponsable 2:</t>
  </si>
  <si>
    <t>Entidad 2:</t>
  </si>
  <si>
    <t>Sector corresponsable 3:</t>
  </si>
  <si>
    <t>Entidad 3:</t>
  </si>
  <si>
    <t>Objetivo específico</t>
  </si>
  <si>
    <t>Importancia relativa  del objetivo especifico
(%)</t>
  </si>
  <si>
    <t>Indicadores de resultado</t>
  </si>
  <si>
    <t>Indicadores de producto</t>
  </si>
  <si>
    <t>Tiempos de ejecución</t>
  </si>
  <si>
    <t>Metas anuales de 
producto</t>
  </si>
  <si>
    <t>Meta de producto Final</t>
  </si>
  <si>
    <t>Costos estimados y Recursos disponibles</t>
  </si>
  <si>
    <t>Responsable de la ejecución</t>
  </si>
  <si>
    <t>Corresponsables de la ejecución</t>
  </si>
  <si>
    <t>Resultado esperado</t>
  </si>
  <si>
    <t>Importancia relativa  del resultado
(%)</t>
  </si>
  <si>
    <t>Nombre del indicador de resultado</t>
  </si>
  <si>
    <t>Fórmula del indicador de resultado</t>
  </si>
  <si>
    <t>Enfoque</t>
  </si>
  <si>
    <t>Tipo de anualización</t>
  </si>
  <si>
    <t>Indicador del PDD</t>
  </si>
  <si>
    <t>Código Meta
PDD</t>
  </si>
  <si>
    <t>Línea base</t>
  </si>
  <si>
    <t>Metas anuales de resultado</t>
  </si>
  <si>
    <t>Meta de resultado Final</t>
  </si>
  <si>
    <t>Producto esperado</t>
  </si>
  <si>
    <t>Ponderación relativa del producto
(%)</t>
  </si>
  <si>
    <t xml:space="preserve">Nombre indicador de producto </t>
  </si>
  <si>
    <t>Fórmula del indicador de producto</t>
  </si>
  <si>
    <t>ODS</t>
  </si>
  <si>
    <t>Meta 
ODS</t>
  </si>
  <si>
    <t>2020…</t>
  </si>
  <si>
    <t>2021…</t>
  </si>
  <si>
    <t>Costo total</t>
  </si>
  <si>
    <t xml:space="preserve">Sector </t>
  </si>
  <si>
    <t>Entidad</t>
  </si>
  <si>
    <t>Dirección/Subdirección/Grupo/Unidad</t>
  </si>
  <si>
    <t>Persona de contacto</t>
  </si>
  <si>
    <t>Teléfono</t>
  </si>
  <si>
    <t>Correo electrónico</t>
  </si>
  <si>
    <t>Valor</t>
  </si>
  <si>
    <t>Año</t>
  </si>
  <si>
    <t>Fecha de inicio</t>
  </si>
  <si>
    <t>Fecha de finalización</t>
  </si>
  <si>
    <t>Meta 2019</t>
  </si>
  <si>
    <t>Meta 2020</t>
  </si>
  <si>
    <t>Meta 2021….</t>
  </si>
  <si>
    <t>Meta 2022</t>
  </si>
  <si>
    <t>Meta 2023</t>
  </si>
  <si>
    <t>Meta 2024</t>
  </si>
  <si>
    <t>Meta 2025</t>
  </si>
  <si>
    <t>Meta 2026</t>
  </si>
  <si>
    <t>Meta 2027</t>
  </si>
  <si>
    <t>Meta 2028</t>
  </si>
  <si>
    <t>Meta 2029</t>
  </si>
  <si>
    <t>Meta 2030</t>
  </si>
  <si>
    <t>Costo Estimado</t>
  </si>
  <si>
    <t>Recurso disponible.</t>
  </si>
  <si>
    <t>Fuente de financiación</t>
  </si>
  <si>
    <t>Código Proyecto de Invesión</t>
  </si>
  <si>
    <t>Recurso disponible</t>
  </si>
  <si>
    <t> 1. Aumentar la participación incidente y el acceso a toma de decisiones públicas de los jóvenes y las juventudes.</t>
  </si>
  <si>
    <t xml:space="preserve">1.1 Jóvenes que acceden a servicios sociales de acuerdo con sus intereses. </t>
  </si>
  <si>
    <t>Porcentaje de jóvenes atendidos en servicios sociales para potenciar sus capacidades y mitigar sus necesidades.</t>
  </si>
  <si>
    <t>(Número de jóvenes únicos atendidos en la Secretaría de Integración Social/jóvenes vulnerables)*100</t>
  </si>
  <si>
    <t>Poblacional - diferencial</t>
  </si>
  <si>
    <t>Creciente</t>
  </si>
  <si>
    <t>No</t>
  </si>
  <si>
    <t>NO</t>
  </si>
  <si>
    <t>1.1.1 Implementación de las atenciones integrales de la Ruta de Oportunidades Juveniles.</t>
  </si>
  <si>
    <t xml:space="preserve">Número de jóvenes vinculados en las atenciones integrales de la Ruta de Oportunidades </t>
  </si>
  <si>
    <t xml:space="preserve">Sumatoria de jóvenes vinculados en las atenciones integrales de la Ruta de Oportunidades Juveniles </t>
  </si>
  <si>
    <t>10. Reducción de las desigualdades</t>
  </si>
  <si>
    <t>10.4 Adoptar políticas fiscales y sociales que promuevan la igualdad</t>
  </si>
  <si>
    <t>Poblacional/Derechos</t>
  </si>
  <si>
    <t>Constante</t>
  </si>
  <si>
    <t>si</t>
  </si>
  <si>
    <t>Inversión</t>
  </si>
  <si>
    <t>N/A</t>
  </si>
  <si>
    <t>Sector Social</t>
  </si>
  <si>
    <t>Secretaría Distrital de Integración Social</t>
  </si>
  <si>
    <t>Subdirección para la Juventud</t>
  </si>
  <si>
    <t>Fady Eduardo Villegas Cure</t>
  </si>
  <si>
    <t>3279797 ext64000</t>
  </si>
  <si>
    <t>fvillegas@sdis.gov.co</t>
  </si>
  <si>
    <t>1.1.2. Jóvenes que asisten a las casas de juventud en las localidades que brindan espacios para el reconocimiento de su diversidad  y el desarrollo de capacidades.</t>
  </si>
  <si>
    <t>Número de jóvenes que asisten a las casas de la Juventud</t>
  </si>
  <si>
    <t>Sumatoria de jóvenes que asisten a las casas de juventud</t>
  </si>
  <si>
    <t>8. Trabajo decente y crecimiento económico</t>
  </si>
  <si>
    <t>8.6. De aquí a 2020, reducir considerablemente la proporción de jóvenes que no están empleados y no cursan estudios ni reciben capacitación</t>
  </si>
  <si>
    <t>Poblacional/territorial</t>
  </si>
  <si>
    <t>3279797 ext64002</t>
  </si>
  <si>
    <t>1.1.3. Jóvenes en emergencia social atendidos</t>
  </si>
  <si>
    <t xml:space="preserve">Número de jóvenes en emergencia social beneficiados.
</t>
  </si>
  <si>
    <t>Sumatoria de jóvenes beneficiarios de la modalidad emergencia social  del servicio Enlace Social</t>
  </si>
  <si>
    <t xml:space="preserve"> 1. fin de la pobreza</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</si>
  <si>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</si>
  <si>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Poblacional</t>
  </si>
  <si>
    <t>Secretaría de Integración Social</t>
  </si>
  <si>
    <t>Alejandra Tarazona Zambrano</t>
  </si>
  <si>
    <t>alejandra.tarazona@scj.gov.co</t>
  </si>
  <si>
    <t>Educación</t>
  </si>
  <si>
    <t>1.1.4. Jóvenes migrantes extranjeros en situación de vulnerabilidad o emergencia social atendidos</t>
  </si>
  <si>
    <t>Número de jóvenes migrantes beneficiados</t>
  </si>
  <si>
    <t>Sumatoria de jóvenes migrantes en situación de vulnerabilidad o emergencia social atendidos.</t>
  </si>
  <si>
    <t>Poblacional, derechos y diferencial</t>
  </si>
  <si>
    <t>Suma</t>
  </si>
  <si>
    <t>Proyecto de Inversión 1092</t>
  </si>
  <si>
    <t>Integración social</t>
  </si>
  <si>
    <t xml:space="preserve">1.2 Jóvenes reconocidos desde sus diferentes talentos, estéticas, cullturas y cosmovisiones. </t>
  </si>
  <si>
    <t>Porcentaje de jóvenes que se relacionan tranquilamente con personas de culturas distintas a las suyas</t>
  </si>
  <si>
    <t>(Número de jóvenes que se relacionan tranquilamente con personas de culturas distintas a las suyas/Total de jóvenes que residen en Bogotá)x100</t>
  </si>
  <si>
    <t>Pobalcional - diferencial - territorial</t>
  </si>
  <si>
    <t>1.2.1. Jóvenes vinculados al Programa Distrital de voluntariado con perspectiva intergeneracional y sociocultural.</t>
  </si>
  <si>
    <t>Número de jóvenes vinculados al programa distrital de voluntariado con perspectiva intergeneracional y sociocultural</t>
  </si>
  <si>
    <t>Sumatoria de jóvenes vinculados al programa distrital de voluntariado</t>
  </si>
  <si>
    <t xml:space="preserve">inversión </t>
  </si>
  <si>
    <t xml:space="preserve">1.2.2. Programas  y/o eventos de televisión juvenil  emitidos  en el Canal Público de Bogotá (Canal Capital). </t>
  </si>
  <si>
    <t>Número de emisiones de programas y/o eventos de Televisión juvenil para el reconocimiento de su transcurrir vital, su potencial  transformador y su capacidad de agencia por parte de sus pares, familias y comunidades.</t>
  </si>
  <si>
    <t>Sumatoria de programas y/o eventos emitidos en el Canal Público de Bogotá (Canal Capital)</t>
  </si>
  <si>
    <t>11. Ciudades y comunidades sostenibles</t>
  </si>
  <si>
    <t>11.2 Redoblar los esfuerzos para proteger y salvaguardar el patrimonio cultural y natural del mundo</t>
  </si>
  <si>
    <t>Fondo único de las tecnologías de la información y las comunicaciones</t>
  </si>
  <si>
    <t>Cultura Recreación y Deporte</t>
  </si>
  <si>
    <t>Canal Capital</t>
  </si>
  <si>
    <t>Dirección Operativa</t>
  </si>
  <si>
    <t>Claudia Ximena Márquez Ramírez</t>
  </si>
  <si>
    <t>ximena.marquez@canalcapital.gov.co</t>
  </si>
  <si>
    <t xml:space="preserve">1.2.3. Programas de radio juvenil emitidos para propiciar el reconocimiento de la diversidad de los jóvenes. </t>
  </si>
  <si>
    <t>Número de programas juveniles emitidos</t>
  </si>
  <si>
    <t>Sumatoría de programas juveniles emitidos para propiciar el reconocimiento de la diversidad de los jóvenes</t>
  </si>
  <si>
    <t>16. Paz, justicia e instituciones solidas</t>
  </si>
  <si>
    <t>16.7 Garantizar la adopción en todos los niveles de decisiones inclusivas, participativas y representativas que respondan a las necesidades</t>
  </si>
  <si>
    <t>Secretaría Distrital de Integrción Social</t>
  </si>
  <si>
    <t>1.2.4 Iniciativas juveniles realizadas en el marco del programa distrital de liderazgo y la innovación social de jóvenes, procesos, prácticas y organizaciones juveniles con impacto local.</t>
  </si>
  <si>
    <t>Número de iniciativas juveniles realizadas en el marco del Programa distrital de promoción del liderazgo y la innovación social de jóvenes.</t>
  </si>
  <si>
    <t>Sumatoria de iniciativas juveniles realizadas en el marco del programa distrital del liderazgo y la innovación social de jóvenes.</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</si>
  <si>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</si>
  <si>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1.2.5 Jóvenes que participan en las semanas de la juventud</t>
  </si>
  <si>
    <t>Número de jóvenes que participan en las semanas de juventud</t>
  </si>
  <si>
    <t>Sumatoria de jóvenes que participan en las semanas de la juventud</t>
  </si>
  <si>
    <t>1.2.6 Protocolo para el diseño, implementación y seguimiento de estrategias de transformación de factores culturales relacionados con el desarrollo juvenil realizado</t>
  </si>
  <si>
    <t>Porcentaje de avance en el diseño del protocolo para el diseño, implementación y seguimiento de estrategias de transformación de factores culturales relacionados con el desarrollo juvenil.</t>
  </si>
  <si>
    <t>(Fase ejecutadas para el diseño del protocolo / Fases programadas)*100</t>
  </si>
  <si>
    <t xml:space="preserve">16. Paz, justicia e instituciones solidas 16.7 Garantizar la adopción en todos los niveles de decisiones inclusivas, participativas y representativas que respondan a las necesidades 	</t>
  </si>
  <si>
    <t>16.12. Promover y aplicar leyes y políticas no discriminatorias en favor del desarrollo sostenible</t>
  </si>
  <si>
    <t>Funcionamiento</t>
  </si>
  <si>
    <t>$20.000.000</t>
  </si>
  <si>
    <t>SECRETARIA DISTRITAL DE CULTURA RECREACIÓN Y DEPORTES</t>
  </si>
  <si>
    <t>327 48 50 Ext. 555</t>
  </si>
  <si>
    <t>Poblacional-diferencial</t>
  </si>
  <si>
    <t>1.2.7  Beca “iniciativas culturales de mujeres jóvenes para la promoción de una cultura libre de sexismos" otorgadas</t>
  </si>
  <si>
    <t>Número de Becas "iniciativas culturales de mujeres para la promoción de una cultura libre de sexismos" otorgadas</t>
  </si>
  <si>
    <t>Sumatoria de Becas "iniciativas culturales de mujeres para la promoción de una cultura libre de sexismos" otorgadas</t>
  </si>
  <si>
    <t>5. Igualdad de género</t>
  </si>
  <si>
    <t>5.1 Poner fin a todas las formas de discriminación contra todas las mujeres y las niñas en todo el mundo</t>
  </si>
  <si>
    <t>Género y diferencial</t>
  </si>
  <si>
    <t>constante</t>
  </si>
  <si>
    <t>Mujer</t>
  </si>
  <si>
    <t>Secretaría Distrital de la Mujer</t>
  </si>
  <si>
    <t>Dirección de Enfoque Diferencial</t>
  </si>
  <si>
    <t>JOSÉ JOAQUÍN SÁENZ MORENO</t>
  </si>
  <si>
    <t>josej.saenz@idrd.gov.co</t>
  </si>
  <si>
    <t>1.2.8 Evento conmemorativo de reconocimiento de las mujeres jóvenes en el marco del derecho a la cultura libre de sexismo realizado</t>
  </si>
  <si>
    <t>Número de eventos conmemorativos de reconocimiento de las mujeres jóvenes en el marco del derecho a la cultura libre de sexismo realizados</t>
  </si>
  <si>
    <t>Número de eventos conmemorativos de reconocimiento de las mujeres jóvenes en el marco del derecho a la cultura libre de sexismo realizados.</t>
  </si>
  <si>
    <t>7527- Acciones con enfoque difrencial para el cierre de brechas de género</t>
  </si>
  <si>
    <t>Rose Cily Hernandez - Directora de Enfoque Diferencial 
Diana Katherine Camargo - Referenta de Juventud - Dirección de enfoque diferencial</t>
  </si>
  <si>
    <t xml:space="preserve">
rhernandez@sdmujer.gov.co
dkcamargo@sdmujer.gov.co</t>
  </si>
  <si>
    <t>1.3 Jóvenes que participan e inciden en las dinámicas de sus territorios.</t>
  </si>
  <si>
    <t>Porcentaje de jóvenes que participan en organizaciones sociales</t>
  </si>
  <si>
    <t>(Número de jóvenes que participan en organizaciones sociales/ total de jovenes que residen en Bogotá) x 100</t>
  </si>
  <si>
    <t>Pobalcional - diferencial</t>
  </si>
  <si>
    <t>SI</t>
  </si>
  <si>
    <t>1.3.1. Procesos de formación  dirigido a jovenes, juventudes y comunidades realizados por el Distrito.</t>
  </si>
  <si>
    <t>Procesos de formación para jóvenes</t>
  </si>
  <si>
    <t>sumatoria  de los  procesos de formación dirigidos a jóvenes, juventudes y comunidades realizados por el Distrito.</t>
  </si>
  <si>
    <t>16. Paz, justicia e instituciones sólidas</t>
  </si>
  <si>
    <t>16.7.Garantizar la adopción en todos los niveles de decisiones inclusivas, participativas y representativas que respondan a las necesidades</t>
  </si>
  <si>
    <t>Diferencial y poblacional</t>
  </si>
  <si>
    <t>Recursos de inversión</t>
  </si>
  <si>
    <t>Gobierno</t>
  </si>
  <si>
    <t>Instituto Distrital de la Participación y Acción Comunal IDPAC</t>
  </si>
  <si>
    <t>Gerencia Escuela de Participación</t>
  </si>
  <si>
    <t>Ivomne Forero</t>
  </si>
  <si>
    <t>iforero@participacionbogota.gov.co</t>
  </si>
  <si>
    <t>1.3.2. Agendas de juventud conjuntas implementadas y con seguimiento  en  los Comités Operativos Locales y Distrital de Juventud.</t>
  </si>
  <si>
    <t xml:space="preserve"> Agendas de juventud implementadas y con seguimiento en  los Comités Operativos Locales y Distrital de Juventud.</t>
  </si>
  <si>
    <t xml:space="preserve"> Número de agendas de juventud implementadas y con seguimiento en los Comités Operativos Locales y Distrital de Juventud</t>
  </si>
  <si>
    <t>Diferencial, poblacional y territorial</t>
  </si>
  <si>
    <t xml:space="preserve">
 0</t>
  </si>
  <si>
    <t>Gerencia de Juventud</t>
  </si>
  <si>
    <t>John Franklin Pardo Sánchez</t>
  </si>
  <si>
    <t>jpardo@participacionbogota.gov.co</t>
  </si>
  <si>
    <t xml:space="preserve">1.3.3. Proceso de capacitación  en el derecho a la participación y representación con equidad, dirigido a mujeres adolescentes y jóvenes que habitan Bogotá finalizados. </t>
  </si>
  <si>
    <t>Proceso de capacitación, en el derecho a la participación y representación con equidad, dirigido a mujeres adolescentes y jóvenes que habitan Bogotá finalizados</t>
  </si>
  <si>
    <t>Número de procesos de capacitación, en el derecho a la participación y representación con equidad, dirigido a mujeres adolescentes y jóvenes que habitan Bogotá finalizados</t>
  </si>
  <si>
    <t>5.5 Asegurar la participación plena y efectiva de las mujeres y la igualdad de oportunidades de liderazgo a todos los niveles decisorios en la vida política, económica y pública</t>
  </si>
  <si>
    <t xml:space="preserve">Constante </t>
  </si>
  <si>
    <t xml:space="preserve"> 1.3.4 Fortalecimiento de procesos organizativos juveniles de: Barrismo social, arte y expresiones urbanas y rurales, confesiones religiosas, partidos y movimientos políticos y juntas de acción comunal.
</t>
  </si>
  <si>
    <t xml:space="preserve"> Procesos  organizativos de los y las jóvenes fortalecidos.</t>
  </si>
  <si>
    <t>Sumatoria de procesos organizativos juveniles fortalecidos</t>
  </si>
  <si>
    <t xml:space="preserve">1.3.5. Fortalecimiento a la participación e incidencia de organizaciones de mujeres jóvenes que habitan Bogotá finalizados. </t>
  </si>
  <si>
    <t>Número de procesos de Fortalecimiento a organizaciones de mujeres jóvenes que habitan Bogotá finalizados</t>
  </si>
  <si>
    <t xml:space="preserve">Sumatoria de procesos de Fortalecimiento a organizaciones de mujeres jóvenes que habitan Bogotá finalizados. </t>
  </si>
  <si>
    <t>1.4 Instancias sectoriales fortalecidas para la participación juvenil.</t>
  </si>
  <si>
    <t>Número de instancias sectoriales fortalecidas con participación juvenil</t>
  </si>
  <si>
    <t xml:space="preserve">Sumatoria de instancias sectoriales fortalecidas con participación juvenil que da cuenta el indice de fortalecimiento de instancias de participación </t>
  </si>
  <si>
    <t xml:space="preserve">1.4.1. Sistema Distrital de Juventud implementado </t>
  </si>
  <si>
    <t>Porcentaje de cumplimiento de los elementos que componen el sistema distrital de juventud implementado.</t>
  </si>
  <si>
    <t>(Fases de cumplimiento de los elementos que componen el sistema distrital de juventud implementado/fases de elementos programados para implementación del sistema distrital de juventud)*100</t>
  </si>
  <si>
    <t>Giuseppe Escopeta</t>
  </si>
  <si>
    <t>gscoppeta@participacionbogota.gov.co</t>
  </si>
  <si>
    <t xml:space="preserve"> 1.4.2. Estrategía de apoyo y acompañamiento técnico a espacios e instancias de participación juvenil de los demás sistemas de participación Distrital (Educación, Cultura, Deporte, Salud, Planeación, entre otros).</t>
  </si>
  <si>
    <t xml:space="preserve">Instancias sectoriales fortalecidas con Participación e incidencia juvenil </t>
  </si>
  <si>
    <t>Sumatoria instancias sectoriales fortalecidas con participación de procesos organizativos juveniles</t>
  </si>
  <si>
    <t xml:space="preserve">sumatoria </t>
  </si>
  <si>
    <t>Si</t>
  </si>
  <si>
    <t xml:space="preserve">Gerencia de Instancias </t>
  </si>
  <si>
    <t xml:space="preserve">1.4.3. Desarrollo de documentos tecnicos relacionadas con los objetivos de la política pública de juventud </t>
  </si>
  <si>
    <t>Número de documentos técnicos relacionados con los objetivos de la politica pública de juventud</t>
  </si>
  <si>
    <t>Sumatoria de documentos técnicos relacionados con los objetivos de la politica pública de juventud</t>
  </si>
  <si>
    <t>Objetivo 10 Reducción de las desigualdades</t>
  </si>
  <si>
    <t>no</t>
  </si>
  <si>
    <t xml:space="preserve">2. Generar condiciones para el acceso, permanencia y calidad de la educación media, superior y la educación para el trabajo y el desarrollo humano </t>
  </si>
  <si>
    <t>2.1 Jóvenes con acceso a educación basica secundaria  que les permita proyectarse, convivir, proteger el ambiente y acceder a la ciencia y a la tecnología.</t>
  </si>
  <si>
    <t>Tasa de cobertura bruta en educación básica secundaria</t>
  </si>
  <si>
    <t>TCB secundaria = (Personas entre 12 y 15 años  matriculadas en educación secundaria /Población con edades entre 12 y 15 años ) x 100</t>
  </si>
  <si>
    <t>Género, Diferencial, Poblacional,</t>
  </si>
  <si>
    <t xml:space="preserve"> 2.1.1 Jóvenes escolarizados a partir de su identificación  en jornadas de búsqueda activa, realizadas en coordinación con las entidades competentes del Distrito, organizaciones y colectivos juveniles.    </t>
  </si>
  <si>
    <t>Porcentaje de jóvenes escolarizados de aquellos que fueron identificados mediante estrategia de búsqueda activa de población desescolarizada</t>
  </si>
  <si>
    <t>(jóvenes escolarizados / jóvenes identificados como desescolarizados mediante estrategia de búsqueda activa de población desescolarizada)*100</t>
  </si>
  <si>
    <t>4. Educación de Calidad</t>
  </si>
  <si>
    <t>4.1.De aquí a 2030, asegurar que todas las niñas y todos los niños terminen la enseñanza primaria y secundaria, que ha de ser gratuita, equitativa y de calidad y producir resultados de aprendizaje pertinentes y efectivos</t>
  </si>
  <si>
    <t>Secretaría de Educación del Distrito</t>
  </si>
  <si>
    <t>CARLOS IVAN GARCIA SUAREZ</t>
  </si>
  <si>
    <t>3241000 EXT 2209</t>
  </si>
  <si>
    <t>cigarcias@educacionbogota.gov.co</t>
  </si>
  <si>
    <t>2.1.2. Estudiantes adolescentes y jóvenes en conflicto con la ley penal que son atendidos con la estrategia educativa flexible y pertinente de Sistema de Responsabilidad penal para Adolescente -SRPA</t>
  </si>
  <si>
    <t>% de Estudiantes adolescentes y jóvenes en conflicto con la ley penal que son atendidos con la estrategia educativa flexible y pertinente de - SRPA</t>
  </si>
  <si>
    <t xml:space="preserve">(Sumatoria de estudiantes adolescentes y jóvenes, privados y no privados  de la libertad que hacen parte de la matrícula de colegios oficiales bajo la estrategia flexible y pertinente "Sistema de responsabilidad penal para adolescentes" / adolescentes y jóvenes  privados y no privados  de la libertadque hacen parte del sistema de responsabilidad penal)*100 </t>
  </si>
  <si>
    <t xml:space="preserve">DIRECCIÓN DE INCLUSION E INTEGRACION DE POBLACIONES </t>
  </si>
  <si>
    <t>SD</t>
  </si>
  <si>
    <t>2.2 Jóvenes con acceso a educación media que les permita proyectarse, convivir, proteger el ambiente, acceder a la ciencia y a la tecnología.</t>
  </si>
  <si>
    <t xml:space="preserve"> Tasa de cobertura bruta en educación media</t>
  </si>
  <si>
    <t>TCB media = (Personas entre 16 y 17 años  matriculadas en educación secundaria /Población con edades entre 16 y 17 años ) x 100</t>
  </si>
  <si>
    <t>2.2.1 Jóvenes en extraedad  atendidos a través de estrategias educativas flexibles</t>
  </si>
  <si>
    <t>% de Jóvenes en extraedad atendidos a través de estrategias educativas flexibles</t>
  </si>
  <si>
    <t>(Jóvenes en extraedad atendidos a través de estrategias educativas flexibles / jóvenes en extraedad en condiciones de riesgo y vulnerabilidad, con especial atención en los y las jóvenes del sector rural identificados )*100</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</si>
  <si>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</si>
  <si>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CAROL MONDRAGÓN SIERRA</t>
  </si>
  <si>
    <t>3241000 Ext 2400</t>
  </si>
  <si>
    <t>cmondragon@educacionbogota.gov.co</t>
  </si>
  <si>
    <t>Tasa de cobertura bruta en educación media</t>
  </si>
  <si>
    <t>2.2.2. Jóvenes que se vinculan a la eduación formal por medio de estrategias de modelos de educación flexible en IED</t>
  </si>
  <si>
    <t>Jóvenes matriculados en IED con jornada nocturna  y/o fin de semana de estrategias de modelos de educación flexible en IED</t>
  </si>
  <si>
    <t xml:space="preserve">Sumatoria de Jóvenes que se encuentran matriculados en instituciones educativas distritales en el Programa de Educación para Jóvenes y Adultos </t>
  </si>
  <si>
    <t>4.4. De aquí a 2030, aumentar considerablemente el número de jóvenes y adultos que tienen las competencias necesarias, en particular técnicas y profesionales, para acceder al empleo, el trabajo decente y el emprendimiento</t>
  </si>
  <si>
    <t>Incremental</t>
  </si>
  <si>
    <t xml:space="preserve">Cantidad de jóvenes vinculados al modelo pedagógico acompañado de estímulos de corresponsabilidad. </t>
  </si>
  <si>
    <t>(# jóvenes vinculados al modelo pedagógico acompañado de estímulos de corresponsabilidad / # de cupos disponibles de estímulo de corresponsabilidad) *100</t>
  </si>
  <si>
    <t>10. Reducción de las desiguadades</t>
  </si>
  <si>
    <t>10.1 El avance en la reducción de la desigualdad, tanto dentro de los países como entre ellos, ha sido desigual. Todavía se debe dar más peso a las opinión de los países en desarrollo en los foros decisorios de las instituciones económicas y financieras internacionales. Además, si bien las remesas pueden ser un medio de supervivencia para las familias y las comunidades de los trabajadores migrantes internacionales en sus países de origen, el elevado costo de transferir dinero sigue reduciendo los beneficios.</t>
  </si>
  <si>
    <t>Derechos; Género; Diferencial; Poblacional</t>
  </si>
  <si>
    <t xml:space="preserve">SUMA </t>
  </si>
  <si>
    <t>70% Administrados y 30% propios</t>
  </si>
  <si>
    <t>IDIPRON</t>
  </si>
  <si>
    <t xml:space="preserve">EMPRENDER </t>
  </si>
  <si>
    <t>emprender@idipron.gov.co</t>
  </si>
  <si>
    <t xml:space="preserve">TODOS </t>
  </si>
  <si>
    <t>2.2.4 Jóvenes de colegios distritales en nivel de inglés B1 y B+ en resultados de Pruebas Saber 11.</t>
  </si>
  <si>
    <t>Porcentaje de jóvenes de colegios oficiales con nivel de inglés B1 y B+ en resultados de pruebas saber 11.</t>
  </si>
  <si>
    <t>(Total jóvenes en nivel B1 y B+ / Total jóvenes que presentan la prueba saber) * 100</t>
  </si>
  <si>
    <t>DIRECCIÓN DE RELACIONES CON LOS SECTORES DE EDUCACIÓN SUPERIOR Y EDUCACIÓN PARA EL TRABAJO</t>
  </si>
  <si>
    <t>gurregos@educacionbogota.gov.co</t>
  </si>
  <si>
    <t>2.3 Jóvenes con acceso a educación superior que les permita proyectarse, convivir, proteger el ambiente, acceder a la ciencia y a la tecnología.</t>
  </si>
  <si>
    <t xml:space="preserve"> Tasa de tránsito a la educación superior</t>
  </si>
  <si>
    <t>(Jóvenes Bachilleres que ingresan a programas de educación superior en el año siguiente a la culminación de la educación media / Jóvenes Bachilleres egresados en el año inmediatamente anterior)  * 100</t>
  </si>
  <si>
    <t>2.3.1.  Jornadas de socialización del Acuerdo distrital 670 de 2017, para promover aportes voluntarios a través de ICA que realizan personas jurídicas para fomentar el acceso a la educación superior en el marco de la corresponsabilidad social.</t>
  </si>
  <si>
    <t>Jornadas de socialización realizadas</t>
  </si>
  <si>
    <t>Sumatoria de Jornadas de socialización realizadas del Acuerdo Distrital 670 de 2017</t>
  </si>
  <si>
    <t xml:space="preserve">
4.4 De aquí a 2030, aumentar considerablemente el número de jóvenes y adultos que tienen las competencias necesarias, en particular técnicas y profesionales, para acceder al empleo, el trabajo decente y el emprendimiento</t>
  </si>
  <si>
    <t>GERMAN ANDRES URREGO SABOGAL</t>
  </si>
  <si>
    <t>"3241000 ext 4341"</t>
  </si>
  <si>
    <t>2.3.2 Estrategias de promoción y divulgación de información oportuna sobre la oferta en educación superior, para el acceso a educación superior, becas, auxilios, incentivos dirigidas a los y las jóvenes.</t>
  </si>
  <si>
    <t>Estrategias de promoción y divulgación de información oportuna sobre la oferta en educación superior, para el acceso a educación superior, becas, auxilios, incentivos dirigidas a los y las jóvenes.</t>
  </si>
  <si>
    <t>Sumatoria de estrategias de divulgación y promoción realizadas</t>
  </si>
  <si>
    <t>DIRECCIÓN DE CIENCIAS, TECNOLOGÍAS Y MEDIOS EDUCATIVOS</t>
  </si>
  <si>
    <t>2.4 Jóvenes que reciben educación de calidad  con acceso a tecnologías de información.</t>
  </si>
  <si>
    <t xml:space="preserve"> Porcentaje de matrícula oficial con conexión a internet (indicador ODS conpes)</t>
  </si>
  <si>
    <t xml:space="preserve">(Estudiantes de instituciones educativas oficiales con conexión a internet /  Estudiantes matriculados en instituciones educativas oficiales) X100 </t>
  </si>
  <si>
    <t>2.4.1. Instituciones educativas con proyectos implentados sobre uso y apropiación de tecnología en los ambientes de aprendizaje.</t>
  </si>
  <si>
    <t>Número de Instituciones educativas con Proyectos  educativos implementados alusivos al uso y apropiación de tecnología en los ambientes de aprendizaje</t>
  </si>
  <si>
    <t xml:space="preserve">Sumatoria de IED con proyectos educativos alusivos al uso y apropiación de tecnología en los ambientes de aprendizaje, implementados  </t>
  </si>
  <si>
    <t>4.7 De aquí a 2030, asegurar que todos los jóvenes y una proporción considerable de los adultos, tanto hombres como mujeres, estén alfabetizados y tengan nociones elementales de aritmética</t>
  </si>
  <si>
    <t>ifernandes@educacionbogota.gov.co</t>
  </si>
  <si>
    <t xml:space="preserve">2.5 Instituciones Educativas Oficiales que fomentan en los y las jóvenes prácticas para el cuidado ambiental y rural  </t>
  </si>
  <si>
    <t>Porcentaje de IED Oficiales que fomentan en los jóvenes prácticas para el cuidado ambiental y rural.</t>
  </si>
  <si>
    <t>(Número de IED oficiales que realizan acciones para fomentar en los jóvenes prácticas para el cuidado ambiental y rural/ Total de IED oficiales)x 100</t>
  </si>
  <si>
    <t>2.5.1 Instituciones educativas distritales IED con jornadas de apropiación y reconocimiento del entorno ambiental y rural de la ciudad.</t>
  </si>
  <si>
    <t>Número de Instituciones educativas distritales IED jornadas de apropiación y reconocimiento del entorno ambiental y rural de la ciudad (campamentos, salidas pedagógicas al reconocimiento del entorno rural, entre otras)</t>
  </si>
  <si>
    <t>Sumatoria Instituciones educativas distritales IED con jornadas de apropiación y reconocimiento del entorno ambiental y rural de la ciudad. (campamentos, salidas pedagógicas al reconocimiento del entorno rural, entre otras)</t>
  </si>
  <si>
    <t>2.6. Jóvenes que cuentan con las condiciones para permanecer en la educación  media .</t>
  </si>
  <si>
    <t>Tasa de deserción intranual en la educación media en el sector oficial</t>
  </si>
  <si>
    <t xml:space="preserve">(Número de desertores en el periodo evaluado / matricula del periodo evaluado) * 100 </t>
  </si>
  <si>
    <t>2.6.1. Jornadas de trabajo con la comunidad educativa que fortalezcan la relación entre la familia y la escuela.</t>
  </si>
  <si>
    <t>número de Jornadas de socialización realizadas para contribuir al fortalecimiento de la relación entre la familia y la escuela</t>
  </si>
  <si>
    <t>Sumatoria anual de las jornadas de socialización con la comunidad educativa para contribuir al fortalecimiento de la alianza familia - escuela.</t>
  </si>
  <si>
    <t xml:space="preserve"> 2.6.2. Instituciones educativas distritales Instituciones Educativas Distritales beneficiadas con acciones de equidad de genero y diversidad sexual. </t>
  </si>
  <si>
    <t xml:space="preserve">% de Instituciones educativas distritales IED que solicitan  acciones de equidad de genero y diversidad sexual y son beneficiadas con acciones de la politica del plan de transversalización de equidad de genero distrital </t>
  </si>
  <si>
    <t>(Sumatoria Instituciones educativas distritales IED beneficiadas con acciones de equidad de genero y diversidad sexual / Sumatoria de Instituciones educativas distritales IED que solicitan acciones de equidad de genero y diversidad sexual )*100</t>
  </si>
  <si>
    <t>mforero@educacionbogota.gov.co</t>
  </si>
  <si>
    <t>2.7. Jóvenes que cuentan con las condiciones para permanecer en la educación Universitaria .</t>
  </si>
  <si>
    <t>Deserción por cohorte universitaria</t>
  </si>
  <si>
    <t>(Número acumulado de estudiantes de una cohorte que no ha registrado matricula por dos o más períodos consecutivos en un programa académico de una Institución de Educación superior universitaria hasta un semestre determinado / primíparos de esa cohorte) * 100</t>
  </si>
  <si>
    <t>Decreciente</t>
  </si>
  <si>
    <t xml:space="preserve"> 2.7.1. Instituciones Educativas Distritales beneficiadas con estrategias ofrecidas por instituciones de educación superior y el SENA, entre otras.</t>
  </si>
  <si>
    <t>% IED que presentan interes en las estrategias de articulación con IES y SENA</t>
  </si>
  <si>
    <t>(IED que presentan interes en las estrategias de articulación con IES y SENA / IED potenciales de ser beneficiarias con las estrategias de articulación con IES y SENA)*100</t>
  </si>
  <si>
    <t>Porcentual</t>
  </si>
  <si>
    <t>DIRECCIÓN DE EDUCACIÓN MEDIA</t>
  </si>
  <si>
    <t>2.7.2. Jornadas de gestión con Instituciones de Educación Superior en articulación con ICETEX en el marco del subsistema Distrital de Educación Superior para promover acciones de permanencia universitaria.</t>
  </si>
  <si>
    <t>Jornadas realizadas con IES y el ICETEX para promover acciones de permanencia universitaria</t>
  </si>
  <si>
    <t>Número  de jornadas realizadas con IES y el ICETEX para promover acciones de permanencia universitaria</t>
  </si>
  <si>
    <t>Oscar Sánchez Casas</t>
  </si>
  <si>
    <t>osanchez@desarrolloeconomico.gov.co</t>
  </si>
  <si>
    <t xml:space="preserve"> 2.7.3. Sistema de Seguimiento a Egresados actualizado, con información por localidad, institución educativa y jóvenes, orientado para toda la comuniad educativa interesada.</t>
  </si>
  <si>
    <t>Sistema de Seguimiento a Egresados actualizado.</t>
  </si>
  <si>
    <t xml:space="preserve">Sistema de Seguimiento a Egresados con informaciòn correspondiente al año inemdiatamente anterior al evaluado </t>
  </si>
  <si>
    <t>3. Aumentar las oportunidades de las juventudes para el empleo digno, el desarrollo de emprendimientos y de economías colaborativas, solidarias y populares</t>
  </si>
  <si>
    <t xml:space="preserve">3.1. Jóvenes que acceden al mercado laboral mediante la oferta de programas de formación, vinculación y remisión a empleadores 
</t>
  </si>
  <si>
    <t>Jóvenes que acceden al mercado laboral a través de la Agencia Pública de Empleo</t>
  </si>
  <si>
    <t>poblacional, diferencial</t>
  </si>
  <si>
    <t xml:space="preserve"> 3.1.1.Jóvenes remitidos por los programas de Empleo de la secretaria distrital de desarrollo económico</t>
  </si>
  <si>
    <t>Número de Jóvenes remitidos por los programas de Empleo de la secretaria distrital de desarrollo económico,  que cumplen con los perfiles ofertados por el mercado laboral</t>
  </si>
  <si>
    <t>Sumatoria del número de jóvenes remitidos por los programas de Empleo de la SDDE, que cumplan con los perfiles de las vacantes ofertadas  por el mercado laboral de Bogotá</t>
  </si>
  <si>
    <t>8.6. Reducir el desempleo juvenil</t>
  </si>
  <si>
    <t xml:space="preserve">Suma </t>
  </si>
  <si>
    <t>Desarrollo Económico, Induustria y Turismo</t>
  </si>
  <si>
    <t>Secretaría de Desarrollo Económico</t>
  </si>
  <si>
    <t>Dirección de Desarrollo Empresarial y Empleo/Subdirección de Empleo y Formación</t>
  </si>
  <si>
    <t xml:space="preserve"> 3.1.2. Jóvenes formados en competencias blandas y transversales que complementen la oferta de los centros de empleo autorizados, con especial atención a la población  diferencial, en riesgo y vulnerabilidad.</t>
  </si>
  <si>
    <t>Número de Jóvenes certificados en competencias Blandas y/o transversales a través de los programas de fortalecimiento de la SDDE</t>
  </si>
  <si>
    <t>Sumatoria del número de jovenes certificados en competencias blandas y/o transversales a traves de los programas de fortalecimiento de la SDDE</t>
  </si>
  <si>
    <t xml:space="preserve">Inversión </t>
  </si>
  <si>
    <t>3.1.3. Jóvenes que participan en programas de cierres de brechas de la Secretaría Distrtal  de Desarrollo Económico</t>
  </si>
  <si>
    <t xml:space="preserve"> Número de jóvenes registrados en programas de cierres de brechas de la SDDE</t>
  </si>
  <si>
    <t>Sumatoria de jovenes registrados en  los programas de cierre de brechas de la SDDE</t>
  </si>
  <si>
    <t xml:space="preserve">N/A </t>
  </si>
  <si>
    <t>3.1.4. Jóvenes vinculados a la Estrategia de empleo para jóvenes en condición de vulnerabilidad aplicando el enfoque diferencial, que contenga el desarrollo de formación técnica  en competencias laborales y posibilite la inserción laboral formal de jóvenes.</t>
  </si>
  <si>
    <t>Número de jóvenes vinculados en la estrategia de empleo para jóvenes en condición de vulnerabilidad aplicando el enfoque diferencial</t>
  </si>
  <si>
    <t>Sumatoría de jóvenes vinculados en la estrategia de empleo para jóvenes en condición de vulnerabilidad aplicando el enfoque diferencial</t>
  </si>
  <si>
    <t>Poblacional, diferencial</t>
  </si>
  <si>
    <t>Secretaría Distrital de Integración social</t>
  </si>
  <si>
    <t>3.1.5. Jóvenes vinculados a la Estrategia de orientación Socio Ocupacional y acompañamiento socioemocional con especial atención en jóvenes que ya no se encuentran en el sistema educativo y otros entornos relacionales, que les permita la toma de decisiones informadas sobre sus trayectorias y proyectos de vida.</t>
  </si>
  <si>
    <t xml:space="preserve">Número de jóvenes vinculados a la estrategía de orientación socio ocupacional y acompañamiento socioemocional </t>
  </si>
  <si>
    <t>Sumatoria de jóvenes vinculados a la estrategia de  orientación Socio Ocupacional y acompañamiento socioemocional</t>
  </si>
  <si>
    <t>3.2. Jóvenes con acceso a la oferta de programas de emprendimiento, formalización, asistencia técnica y financiamiento</t>
  </si>
  <si>
    <t>Porcentaje de jóvenes que acceden a la oferta de emprendimiento, formalización, asistencia técnica y financiamiento de la SDDE</t>
  </si>
  <si>
    <t>(Número de jóvenes que acceden a la oferta de la ruta de emprendimiento/total de personas que accede a la oferta de la ruta de emprendimiento de la entidad)*100</t>
  </si>
  <si>
    <t>3.2.1. Emprendimientos/unidadesproductivas/empresas de jóvenes fortalecidas a través de la atención y articulación de ofertas institucionales desde la etapa de ideación hasta la etapa de consolidación empresarial.</t>
  </si>
  <si>
    <t>Número de Emprendimientos/unidadesproductivas/empresas atendidas a través de la articulación de ofertas institucionales y que realizan toda la ruta de emprendimiento de la Secretaría de Desarrollo Económico</t>
  </si>
  <si>
    <t>Sumatoria del número de Emprendimientos/unidades productivas/empresas de jóvenes  atendidas a través de la articulación de ofertas institucionales, que realizan toda la ruta de emprendimiento</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</si>
  <si>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</si>
  <si>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Dirección de Desarrollo Empresarial y Empleo/Subdirección de Emprendimiento y Negocios</t>
  </si>
  <si>
    <t>Angélica Segura Bonell</t>
  </si>
  <si>
    <t>asegura@desarrolloeconomico.gov.co</t>
  </si>
  <si>
    <t xml:space="preserve"> 3.2.2.  Jóvenes participantes en talleres de formación  que permitan desarrollar y fortalecer habilidades emprendedoras a través de metodologías innovadoras. </t>
  </si>
  <si>
    <t>Número de Jóvenes que han participado en los talleres periódicos y continuos para fortalecer habilidades emprendedoras ofertados por la SDDE con presencia en el territorio</t>
  </si>
  <si>
    <t>Sumatoria del número de  jóvenes que han participado en los talleres periódicos y continuos para fortalecer habilidades emprendedoras ofertados por la SDDE con presencia en el territorio</t>
  </si>
  <si>
    <t>Marlen Cárdenas</t>
  </si>
  <si>
    <t>mcardenas@desarrolloeconomico.gov.co</t>
  </si>
  <si>
    <t xml:space="preserve"> 3.2.3. Jóvenes participantes en talleres de formación en planeación y educación financiera.</t>
  </si>
  <si>
    <t>Número de Jóvenes participantes en los talleres de formación en educación financiera liderados o apoyados por la SDDE</t>
  </si>
  <si>
    <t>Sumatoria del número de jóvenes que participan de los talleres de formación y educación financiera liderados o apoyados pro SDDE</t>
  </si>
  <si>
    <t>Dirección de Desarrollo Empresarial y Empleo/Subdirección de Financiamiento</t>
  </si>
  <si>
    <t>Daniel Jiménez</t>
  </si>
  <si>
    <t>djimenez@desarrolloeconomico.gov.co</t>
  </si>
  <si>
    <t>3.2.4.  Jóvenes participantes en ferias a nivel local y distrital, que permitan la articulación con modelos y procesos para fortalecer emprendimientos como las industrias creativas y clúster culturales de las y los jóvenes.</t>
  </si>
  <si>
    <t>Número de jóvenes que participan en las ferias de negocios de industrias creativas</t>
  </si>
  <si>
    <t>Sumatoria del numero de jóvenes que participaron en las ferias realizadas por la SDDE para el Clúster de Industrias Creativas</t>
  </si>
  <si>
    <t>N/D</t>
  </si>
  <si>
    <t>$0</t>
  </si>
  <si>
    <t>Dirección de Desarrollo Empresarial y Empleo/Subdirección de Intermediación, Formalización y Regulación Empresarial</t>
  </si>
  <si>
    <t xml:space="preserve"> 3.2.5. Unidades productivas de jovenes  que logran financiamiento a través de productos liderados o apoyados por la Secretaría Distrital de Desarrollo Económico</t>
  </si>
  <si>
    <t>Número de unidades productivas de los jóvenes que logran financiamiento, a través de productos liderados o apoyados por la SDDE</t>
  </si>
  <si>
    <t>Sumatoria de unidades productivas de los jóvenes que logran financiamiento, a través de productos liderados o apoyados por la SDDE</t>
  </si>
  <si>
    <t>Dirección de Desarrollo Empresarial/Subdirección de Financiamiento</t>
  </si>
  <si>
    <t>IDPAC</t>
  </si>
  <si>
    <t xml:space="preserve">3.2.6.  Organizaciones, colectivos o jóvenes emprendedores atendidos en  programas de emprendimiento, talleres de formación y fortalecimiento </t>
  </si>
  <si>
    <t>Número de Emprendimientos, unidades productivas,empresas atendidas o colectivos de jóvenes a través de la oferta institucional enfocada en jóvenes</t>
  </si>
  <si>
    <t>Sumatoria del número de a organizaciones, colectivos o jóvenes atendidos en el marco de los programas de Emprendimiento, Talleres de formación y fortalecimiento</t>
  </si>
  <si>
    <t>4. Garantizar la atención integral y diferencial en salud para las juventudes que promueva el cuidado, el autocuidado para la prevención y tratamiento de los eventos de salud física y mental.</t>
  </si>
  <si>
    <t xml:space="preserve">Porcentaje  de personas con consulta del joven
</t>
  </si>
  <si>
    <r>
      <t xml:space="preserve">
</t>
    </r>
    <r>
      <rPr>
        <sz val="11"/>
        <color indexed="8"/>
        <rFont val="Arial"/>
        <family val="2"/>
      </rPr>
      <t xml:space="preserve">
(Número de jóvenes de 10 a 29 años con consulta de primera vez para detección de alteraciones del joven/ Número de jóvenes de 10 a 29 años) *100</t>
    </r>
  </si>
  <si>
    <t>poblaciónal.</t>
  </si>
  <si>
    <t xml:space="preserve">Creciente </t>
  </si>
  <si>
    <t>32.84%</t>
  </si>
  <si>
    <t xml:space="preserve">4.1.1.  Programas de salud para jóvenes,  con énfasis en salud sexual y reproductiva  y salud mental  en la red de instituciones prestadores de servicios de salud  (IPS) de las Entidades Administradoras de Planes de Beneficios (EAPB) que cuentan con afiliados de este grupo poblaciónal en la  Ciudad de Bogotá </t>
  </si>
  <si>
    <t>Porcentaje  de EAPB que cuentan con programas de salud para jóvenes de Bogotá</t>
  </si>
  <si>
    <r>
      <rPr>
        <b/>
        <sz val="11"/>
        <rFont val="Arial"/>
        <family val="2"/>
      </rPr>
      <t xml:space="preserve"> </t>
    </r>
    <r>
      <rPr>
        <sz val="11"/>
        <rFont val="Arial"/>
        <family val="2"/>
      </rPr>
      <t>(Número de EAPB que cuentan con  Programas de salud para jóvenes 
/ Total de EAPB )
x 100</t>
    </r>
  </si>
  <si>
    <t>No aplica</t>
  </si>
  <si>
    <t xml:space="preserve">Si </t>
  </si>
  <si>
    <t>Salud</t>
  </si>
  <si>
    <t xml:space="preserve"> Secretaría de Salud de Bogotá</t>
  </si>
  <si>
    <t xml:space="preserve">Dirección Provisión de Servicios de Salud </t>
  </si>
  <si>
    <t xml:space="preserve">Luz Mireya Ardila Ardila </t>
  </si>
  <si>
    <t>3649090
Ext. 9366</t>
  </si>
  <si>
    <t xml:space="preserve">
lmardila@saludcapital.gov.co</t>
  </si>
  <si>
    <t xml:space="preserve">Salud </t>
  </si>
  <si>
    <t>Entidades Administradoras de Planes de Beneficios-Red de Prestadores de Servicios de Salud.</t>
  </si>
  <si>
    <t>4.1.2.  Implementación de la guía  metodológica para el abordaje humanizado con enfoque diferencial en  la atención  en salud de los jóvenes y sus familias</t>
  </si>
  <si>
    <t xml:space="preserve">Porcentaje de servicios de salud prestados por la EAPB con el enfoque de la guía metodológica a jóvenes </t>
  </si>
  <si>
    <r>
      <rPr>
        <b/>
        <sz val="11"/>
        <rFont val="Arial"/>
        <family val="2"/>
      </rPr>
      <t xml:space="preserve"> (</t>
    </r>
    <r>
      <rPr>
        <sz val="11"/>
        <rFont val="Arial"/>
        <family val="2"/>
      </rPr>
      <t>Número de EAPB que prestan   servicios de salud con el enfoque de la guía metodológica  
/</t>
    </r>
    <r>
      <rPr>
        <b/>
        <sz val="11"/>
        <rFont val="Arial"/>
        <family val="2"/>
      </rPr>
      <t xml:space="preserve"> </t>
    </r>
    <r>
      <rPr>
        <sz val="11"/>
        <rFont val="Arial"/>
        <family val="2"/>
      </rPr>
      <t>Número Total de  EAPB)</t>
    </r>
    <r>
      <rPr>
        <b/>
        <sz val="11"/>
        <rFont val="Arial"/>
        <family val="2"/>
      </rPr>
      <t xml:space="preserve"> </t>
    </r>
    <r>
      <rPr>
        <sz val="11"/>
        <rFont val="Arial"/>
        <family val="2"/>
      </rPr>
      <t>x 100</t>
    </r>
  </si>
  <si>
    <t>Secretaría de Salud de Bogotá</t>
  </si>
  <si>
    <t>Entidades Administradoras de Planes de Beneficios-Red de Prestadores de Servicios de Salud, Secretaría de Educación</t>
  </si>
  <si>
    <t>4.1.3. Procesos de participación, organización y movilización  juvenil en salud</t>
  </si>
  <si>
    <t>Número de jóvenes que participan en los procesos de participación, organización y movilización juvenil en salud.</t>
  </si>
  <si>
    <t>Sumatoria de jóvenes que participan en los procesos de participación, organización y movilización juvenil en salud.</t>
  </si>
  <si>
    <t>12 -Aporte Ordinario 
[Otros del Distrito )</t>
  </si>
  <si>
    <t>Secretaría Distrital de Salud</t>
  </si>
  <si>
    <t>Dirección de Participación Social, Gestión Territorial y Transectorialidad</t>
  </si>
  <si>
    <t>Juan Alvarado Solano</t>
  </si>
  <si>
    <t>364 90 90 Ext: 9404</t>
  </si>
  <si>
    <t>jalvarado@saludcapital.gov.co</t>
  </si>
  <si>
    <t>Secretaria Distrital de Integración social</t>
  </si>
  <si>
    <t>Politicas Públicas</t>
  </si>
  <si>
    <t>Fady Eduardo Villegas</t>
  </si>
  <si>
    <t>4.1.4 Instituciones  del Sistema de Responsabilidad Penal Adolescente (SRPA) con  acciones permanentes y continuas del Plan de Intervenciones Colectivas (PIC).</t>
  </si>
  <si>
    <t>Porcentaje de instituciones del SRPA con acciones permanentes y continuas del PIC.</t>
  </si>
  <si>
    <r>
      <rPr>
        <b/>
        <sz val="11"/>
        <rFont val="Arial"/>
        <family val="2"/>
      </rPr>
      <t>(</t>
    </r>
    <r>
      <rPr>
        <sz val="11"/>
        <rFont val="Arial"/>
        <family val="2"/>
      </rPr>
      <t xml:space="preserve">Número de  instituciones del SRPA con acciones permanentes y continuas del PIC / 
</t>
    </r>
    <r>
      <rPr>
        <b/>
        <sz val="11"/>
        <rFont val="Arial"/>
        <family val="2"/>
      </rPr>
      <t xml:space="preserve">  </t>
    </r>
    <r>
      <rPr>
        <sz val="11"/>
        <rFont val="Arial"/>
        <family val="2"/>
      </rPr>
      <t xml:space="preserve">Número Total de instituciones del SPRA )
</t>
    </r>
    <r>
      <rPr>
        <b/>
        <sz val="11"/>
        <rFont val="Arial"/>
        <family val="2"/>
      </rPr>
      <t xml:space="preserve"> </t>
    </r>
    <r>
      <rPr>
        <sz val="11"/>
        <rFont val="Arial"/>
        <family val="2"/>
      </rPr>
      <t>x 100</t>
    </r>
  </si>
  <si>
    <t>Derechos humanos</t>
  </si>
  <si>
    <t>SGP</t>
  </si>
  <si>
    <t>Subsecretaria Distrital de Salud</t>
  </si>
  <si>
    <t>Manuel Gónzalez</t>
  </si>
  <si>
    <t>3649090 Ext. 9743</t>
  </si>
  <si>
    <t>ma1gonazalez@saludcapital.gov.co</t>
  </si>
  <si>
    <t>Secretaría Distrital de Integración Social, Secretaría de Seguirdad y Convivencia, ICBF, Secretaría de Educación, , Secretaría de Cultura, Secretaría de Desarrollo Económico</t>
  </si>
  <si>
    <t>poblacional</t>
  </si>
  <si>
    <t xml:space="preserve"> 4.1.5 Centros penitenciarios con  acciones permanentes y continuas del Plan de Intervenciones Colectivas (PIC) para jóvenes de 18 a 28 años, con especial énfasis en el consumo de sustancias psicoactivas, salud sexual y reproductiva y salud mental .</t>
  </si>
  <si>
    <t>Porcentaje de centros penitenciarios con acciones permanentes y continuas del PIC para jóvenes de 18 a 28 años,   con especial enfasis en el consumo de sustancias psicoactivas, salud sexual y reproductiva y salud mental.</t>
  </si>
  <si>
    <t>( Número de centros  penitenciarios con acciones permanentes y continuas del PIC para jóvenes de 18 a 28 años,   con especial enfasis en el consumo de sustancias psicoactivas, salud sexual y reproductiva y salud mental.
/  Número Total de centros penitenciarios )
 x 100</t>
  </si>
  <si>
    <t>Secetaria Distrital de Seguridad, Convivencia y Justicia, IDIPRON, Secretaría de Educación, Secretaría de Desarrollo Económico</t>
  </si>
  <si>
    <t>Tasa de suicidios en jóvenes</t>
  </si>
  <si>
    <r>
      <t xml:space="preserve">
</t>
    </r>
    <r>
      <rPr>
        <sz val="11"/>
        <color indexed="8"/>
        <rFont val="Arial"/>
        <family val="2"/>
      </rPr>
      <t xml:space="preserve"> (Total de suicidios registrados entre los 15 y 29 años de edad/  </t>
    </r>
    <r>
      <rPr>
        <b/>
        <sz val="11"/>
        <color indexed="8"/>
        <rFont val="Arial"/>
        <family val="2"/>
      </rPr>
      <t xml:space="preserve">
 </t>
    </r>
    <r>
      <rPr>
        <sz val="11"/>
        <color indexed="8"/>
        <rFont val="Arial"/>
        <family val="2"/>
      </rPr>
      <t xml:space="preserve">Total de población entre los 15 y 29 años de edad) *100. 000 habitantes 
</t>
    </r>
  </si>
  <si>
    <t>6.86</t>
  </si>
  <si>
    <t>4.2.1 Plataforma de interacción digital para la promoción, prevención y gestión del riesgo en salud mental.</t>
  </si>
  <si>
    <t>Número de visitantes que accedieron a la plataforma virtual  de interacción digital para la promoción, prevención y gestión del riesgo en salud mental.</t>
  </si>
  <si>
    <t xml:space="preserve">Sumatoria de visitantes que accedieron a la plataforma virtual </t>
  </si>
  <si>
    <t xml:space="preserve">SD </t>
  </si>
  <si>
    <t xml:space="preserve">4.2.2 
Estrategia de fortalecimiento de capacidades  para el desarrollo de habilidades de liderazgo, en temas prioritarios en salud  pública dirigida a jóvenes  de 14 a 28 años en el espacio público en las 20 localidades del distrito.
</t>
  </si>
  <si>
    <t xml:space="preserve">Porcentaje de implementación de la estrategia de fortalecimiento de capacidades para el desarrollo de habilidades de liderazgo en temas prioritarios de salud pública en jóvenes de bogotá </t>
  </si>
  <si>
    <t>(Número de localidades implementado la estrategia de fortalecimiento de capacidades para el desarrollo de habilidades de liderazgo en temas de salud pública en jóvenes / Número Total de localidades) x 100</t>
  </si>
  <si>
    <t>IDIPRON e IDPAC</t>
  </si>
  <si>
    <t xml:space="preserve">4.2.3 
Estrategia de grupos de lideres escolares para la comunicación en salud implementada progresivamente en todos los colegios del Distrito Capital para la población joven de 14 a 18 años.
</t>
  </si>
  <si>
    <t xml:space="preserve">Porcentaje de implementación de estrategia de grupos de lideres escolares para la comunicación en salud en los colegios del Distrito Capital para la población joven de 14 a 18 años.
</t>
  </si>
  <si>
    <t>(Número de colegios del Distrito Capital implementando la estrategia de grupos líderes escolares para la comunicación en salud / Número Total colegios del Distrito Capital)x 100</t>
  </si>
  <si>
    <t>28.24%</t>
  </si>
  <si>
    <t>Secretaría Distrital de Educación</t>
  </si>
  <si>
    <t>4.2.4  Estrategia itinerante de promoción de la salud y gestión integral del riesgo dirigida a jóvenes de 14 a 28 años implementados en todas las localidades de forma progresiva .</t>
  </si>
  <si>
    <t>Porcentaje de jóvenes atendidos en puntos de promoción de la salud y gestión integral del riesgo de Bogotá.</t>
  </si>
  <si>
    <t>(Número  de jóvenes atendidos en puntos de promoción de la salud y gestión integral del riesgo/ Jóvenes proyectados para la atención) x 100</t>
  </si>
  <si>
    <t>3. Salud y bienestar.</t>
  </si>
  <si>
    <t>3.13. Reforzar la capacidad de todos los países, en particular los países en desarrollo, en materia de alerta temprana, reducción de riesgos y gestión de los riesgos para la salud nacional y mundial</t>
  </si>
  <si>
    <t>0.5%</t>
  </si>
  <si>
    <t>Resultado 4.3. Jóvenes con habilidades para tomar decisiones concientes frente a los factores asociados al consumo de SPA.</t>
  </si>
  <si>
    <t xml:space="preserve">Proporción de prevalencia de personas entre 15 a 29 años residentes en Bogotá que tuvieron consumo adictivo o problemático de SPA e ingresaron a tratamiento. </t>
  </si>
  <si>
    <r>
      <t xml:space="preserve">
</t>
    </r>
    <r>
      <rPr>
        <sz val="11"/>
        <color indexed="8"/>
        <rFont val="Arial"/>
        <family val="2"/>
      </rPr>
      <t>(Total de jóvenes con consumo adictivo y problemático de SPA entre los 15 y 29 años de edad que ingresaron a tratamiento.</t>
    </r>
    <r>
      <rPr>
        <b/>
        <sz val="11"/>
        <color indexed="8"/>
        <rFont val="Arial"/>
        <family val="2"/>
      </rPr>
      <t xml:space="preserve">
</t>
    </r>
    <r>
      <rPr>
        <sz val="11"/>
        <color indexed="8"/>
        <rFont val="Arial"/>
        <family val="2"/>
      </rPr>
      <t xml:space="preserve">/Total de población entre los 15 y 29 años de edad) *1000 habitantes.
</t>
    </r>
  </si>
  <si>
    <t xml:space="preserve">Decreciente </t>
  </si>
  <si>
    <t>82.80</t>
  </si>
  <si>
    <t>4.3.1 Modelo intersectorial  de prevención del consumo de sustancias psicoactivas de manera progresiva en 10  localidades del Distrito Capital.</t>
  </si>
  <si>
    <t xml:space="preserve">Porcentaje de localidades  con  implementación del Modelo Intersectorial  dirigido a la prevención del consumo de sustancias psicoactivas en jóvenes.  </t>
  </si>
  <si>
    <r>
      <t>(Número de localidades ejecutando el Modelo Intersectorial
/</t>
    </r>
    <r>
      <rPr>
        <b/>
        <sz val="11"/>
        <color theme="1"/>
        <rFont val="Arial"/>
        <family val="2"/>
      </rPr>
      <t xml:space="preserve">  </t>
    </r>
    <r>
      <rPr>
        <sz val="11"/>
        <color theme="1"/>
        <rFont val="Arial"/>
        <family val="2"/>
      </rPr>
      <t xml:space="preserve">Número Total de localidades previstas para implementar el Modelo Intersectorial)
</t>
    </r>
    <r>
      <rPr>
        <b/>
        <sz val="11"/>
        <color theme="1"/>
        <rFont val="Arial"/>
        <family val="2"/>
      </rPr>
      <t xml:space="preserve"> </t>
    </r>
    <r>
      <rPr>
        <sz val="11"/>
        <color theme="1"/>
        <rFont val="Arial"/>
        <family val="2"/>
      </rPr>
      <t>x 100</t>
    </r>
  </si>
  <si>
    <t>3.5 Fortalecer la prevención y el tratamiento del abuso de sustancias adictivas, incluido el uso indebido de estupefacientes y el consumo nocivo de alcohol</t>
  </si>
  <si>
    <t>Integración Social, Cultura, Educación, Seguridad, Desarrollo Económico, IDPAC, Secretaría de la Mujer (Dirección de Territorialización de Derechos y Participaciónl)</t>
  </si>
  <si>
    <t>82.81</t>
  </si>
  <si>
    <t xml:space="preserve"> 4.3.2 Vinculación integral al modelo pedagógico de atención a jóvenes con alto grado de emergencia social, que presenten consumo problemático de SPA.</t>
  </si>
  <si>
    <t>Número de jóvenes en alto grado de emergencia social con consumo problemático vinculados a la estrategia de mitigación de IDIPRON</t>
  </si>
  <si>
    <t xml:space="preserve">Sumatoria de jóvenes en alto grado de emergencia social vinculados a la estrategia de mitigación </t>
  </si>
  <si>
    <t>Derechos; Género; Diferencial; poblacional</t>
  </si>
  <si>
    <t>Recursos propios</t>
  </si>
  <si>
    <t>SALUD/MITIGACIÓN</t>
  </si>
  <si>
    <t>mitigación@idipron.gov.co</t>
  </si>
  <si>
    <t>82.82</t>
  </si>
  <si>
    <r>
      <t>4.3.3 Plataforma de orientación y prevención para el consumo de sustancias psicoactivas</t>
    </r>
    <r>
      <rPr>
        <sz val="11"/>
        <rFont val="Arial Narrow"/>
        <family val="2"/>
      </rPr>
      <t xml:space="preserve"> consultada</t>
    </r>
  </si>
  <si>
    <t>Número de visitantes que accedieron a la plataforma virtual   Piensalo.co</t>
  </si>
  <si>
    <t xml:space="preserve">Secretaria Distrital de Salud
</t>
  </si>
  <si>
    <t xml:space="preserve">Tasa de fecundidad en mujeres de 15 a 19 años </t>
  </si>
  <si>
    <t xml:space="preserve">A. Numerador: Número de nacidos vivos de mujeres de 15 a 19 años.
B. Denominador: Total de población de mujeres entre los 15 a 19 años.
A. Población estándar:1000 mujeres 
</t>
  </si>
  <si>
    <t>34.00%</t>
  </si>
  <si>
    <t>30.00</t>
  </si>
  <si>
    <t>26.61</t>
  </si>
  <si>
    <t>4.4.1. Programa de prevención y atención de la maternidad y paternidad temprana con acciones fortalecidas en las localidades con mayores tasas de fecundidad en mujeres jóvenes.</t>
  </si>
  <si>
    <t>Porcentaje de acciones cumplidas por los sectores que hacen parte del programa de promoción de derechos sexuales, reproductivos y de la maternidad y paternidad temprana al año</t>
  </si>
  <si>
    <t>(Número de acciones cumplidas al año/Número de acciones programadas al año)*100</t>
  </si>
  <si>
    <t>3.7  De aquí a 2030, garantizar el acceso universal a los servicios de salud sexual y reproductiva, incluidos los de planificación familiar, información y educación, y la integración de la salud reproductiva en las estrategias y los programas nacionales</t>
  </si>
  <si>
    <t>poblacional/genero</t>
  </si>
  <si>
    <t xml:space="preserve">No aplica </t>
  </si>
  <si>
    <t>Proyecto de Prevención de la Mternidad y Paternidad Temprana</t>
  </si>
  <si>
    <t>Paula Sierra</t>
  </si>
  <si>
    <t>3279797/ ext: 10006</t>
  </si>
  <si>
    <t>psierra@sdis.gov.co</t>
  </si>
  <si>
    <t xml:space="preserve">Porcentaje de incidencia de VIH en jóvenes </t>
  </si>
  <si>
    <r>
      <t xml:space="preserve">
</t>
    </r>
    <r>
      <rPr>
        <sz val="11"/>
        <color rgb="FF000000"/>
        <rFont val="Arial"/>
        <family val="2"/>
      </rPr>
      <t>(Número de casos nuevos diagnosticados con VIH entre los 15 y 29 años/Total de población</t>
    </r>
    <r>
      <rPr>
        <b/>
        <sz val="11"/>
        <color rgb="FF000000"/>
        <rFont val="Arial"/>
        <family val="2"/>
      </rPr>
      <t xml:space="preserve"> </t>
    </r>
    <r>
      <rPr>
        <sz val="11"/>
        <color rgb="FF000000"/>
        <rFont val="Arial"/>
        <family val="2"/>
      </rPr>
      <t xml:space="preserve">entre los 15 y 29 años de edad) *100
</t>
    </r>
    <r>
      <rPr>
        <b/>
        <sz val="11"/>
        <color rgb="FF000000"/>
        <rFont val="Arial"/>
        <family val="2"/>
      </rPr>
      <t xml:space="preserve">
</t>
    </r>
  </si>
  <si>
    <t>86.10</t>
  </si>
  <si>
    <t>4.5.1. Jornadas de promoción de la salud sexual y reproductiva dirigida a jóvenes de 14 a 28 años desarrolladas en Bogotá D.C.</t>
  </si>
  <si>
    <t>Porcentaje de  jornadas desarrolladas de promoción de la salud sexual y reproductiva en Bogotá</t>
  </si>
  <si>
    <t>(Número  de localidades con jornadas desarrolladas de promoción de la salud sexual y reproductiva  / Número total de localidades) x 100</t>
  </si>
  <si>
    <t xml:space="preserve">4.5.2.  Plataforma de interacción digital para la promoción, prevención y gestión del riesgo en salud sexual y reproductiva para la población joven Sexperto visitada </t>
  </si>
  <si>
    <t xml:space="preserve">Número de visitantes que accedieron a la plataforma virtual sexperto </t>
  </si>
  <si>
    <t xml:space="preserve">Sumatoria de visitantes que accedieron a la plataforma virtual sexperto </t>
  </si>
  <si>
    <t>Secretaría de Integración Social y Secretaría distrital de la Mujer (Asistencia Técnica-Dirección de Gestión del Conocimiento)</t>
  </si>
  <si>
    <t>5. Aumentar las oportunidades juveniles para el acceso y disfrute del arte, la cultura, la diversidad, el patrimonio, el deporte y la recreación</t>
  </si>
  <si>
    <t>5.1. Jóvenes con capacidades y espacios para poder apreciar, crear y producir bienes y servicios culturales</t>
  </si>
  <si>
    <t>Porcentaje de jóvenes que han recibido alguna formación artística</t>
  </si>
  <si>
    <t xml:space="preserve"> (Número de jóvenes que estudiaron una  actividad como oficio, profesión, o es parte de su trabajo y que la realizaron en los ultimo 12 meses/Total de jóvenes que practican alguna actividad artística)*100</t>
  </si>
  <si>
    <t xml:space="preserve">5.1.1 Estrategias comunicativas para difusión, información y socialización del portafolio, la oferta y contenidos culturales, recreativos , deportivos y de las iniciativas juveniles realizadas </t>
  </si>
  <si>
    <t>Número de estrategias comunicativas  para difusión, información y socialización de la oferta y contenidos culturales, recreativos, deportivos realizadas</t>
  </si>
  <si>
    <t>Sumatoria de estrategias comunicativas realizadas para difusión, información y socialización de la oferta y contenidos culturales, recreativos, deportivos realizadas</t>
  </si>
  <si>
    <t>SUMA</t>
  </si>
  <si>
    <t>inversión</t>
  </si>
  <si>
    <t>Cultura, Recreación y Deporte</t>
  </si>
  <si>
    <t>Secretaría de Cultura, Recreación y Deporte</t>
  </si>
  <si>
    <t>Dirección de Asuntos Locales y Participación</t>
  </si>
  <si>
    <t>3274850 Ext 600</t>
  </si>
  <si>
    <t>5.1.2 Jóvenes atendidos con el programa de apoyo profesionalización de artistas jóvenes.</t>
  </si>
  <si>
    <t xml:space="preserve">Número de  Jóvenes atendidos en el  Programa de apoyo profesionalización de artistas. </t>
  </si>
  <si>
    <t xml:space="preserve">Sumatoria de  Jóvenes atendidos en el  Programa de apoyo profesionalización de artistas. </t>
  </si>
  <si>
    <t>CONSTANTE</t>
  </si>
  <si>
    <t>5.1.3 Estimulos y apoyos otorgados a jóvenes artístas  que fortalezcan y promueva sus procesos de creacion artística, las diferentes prácticas y  sus expresiones creativas en las localidades.</t>
  </si>
  <si>
    <t>Número de estimulos y apoyos otorgados a inciativas juveniles artísticas</t>
  </si>
  <si>
    <t>Sumatoria de estimulos y apoyos otorgados a iniciativas juveniles artísticas</t>
  </si>
  <si>
    <t>1000 
1016 
1001</t>
  </si>
  <si>
    <t xml:space="preserve">1000 
1016 </t>
  </si>
  <si>
    <t>Dirección de Fomento</t>
  </si>
  <si>
    <t>jaime.ceron@idartes.gov.co
vabello@ofb.gov.co</t>
  </si>
  <si>
    <t xml:space="preserve">5.1.4 Jóvenes atendidos en programas y contenidos de formación en apreciación de las artes y la cultura,  disciplinas  artistícas, patrimoniales, deportivas, recreativas y actividad física, articulados al modelo pedagógico en los niveles de educación preescolar, básica y media. </t>
  </si>
  <si>
    <t xml:space="preserve">Número de jóvenes atendidos en procesos de apreciación de las artes y la cultura,  disciplinas  artistícas, deportivas, recreativas y actividad física. </t>
  </si>
  <si>
    <t>Sumatoria de jóvenes atendidos.</t>
  </si>
  <si>
    <t>4.3 De aquí a 2030, asegurar el acceso igualitario de todos los hombres y las mujeres a una formación técnica, profesional y superior de calidad, incluida la enseñanza universitaria.</t>
  </si>
  <si>
    <t>982 
1003</t>
  </si>
  <si>
    <t xml:space="preserve">5.1.5. Jóvenes atendidos en programas de  formación y apreciación artística, cultural, patrimonial  por fuera de los programas del sistema escolar. </t>
  </si>
  <si>
    <t xml:space="preserve">Número de jóvenes atendidos en apreciación artística, cultural, patrimonial, recreativa, deportiva y de actividad física por fuera de los programas sistema escolar. </t>
  </si>
  <si>
    <t>Sumatoria de jóvenes atendidos en apreciación artística, cultural, patrimonial, recreativa, deportiva y de actividad física por fuera de los programas sistema escolar</t>
  </si>
  <si>
    <t xml:space="preserve">982 
1164
1003
1107 </t>
  </si>
  <si>
    <t xml:space="preserve">mbuitrago@jbb.gov.co </t>
  </si>
  <si>
    <t>5.1.6. Jóvenes  vinculados a programas que fortalezcan y promuevan los procesos de creación artística por parte de colectivos y jóvenes entre las diferentes prácticas y expresiones de la Orquesta Filarmónica de Bogotá.</t>
  </si>
  <si>
    <t>Número de  jóvenes que conforman las orquestas juveniles de Bogotá</t>
  </si>
  <si>
    <t>Sumatoria de jóvenes que conforman las orquestas juveniles de Bogotá</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</si>
  <si>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</si>
  <si>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Orquesta Filarmónica de Bogotá</t>
  </si>
  <si>
    <t>Dirección Sinfónica</t>
  </si>
  <si>
    <t>Claudia del valle</t>
  </si>
  <si>
    <t>(571)2320266 EXT. 119</t>
  </si>
  <si>
    <t>cdelvalle@ofb.gov.co</t>
  </si>
  <si>
    <t>5.2. Jóvenes con espacios artísticos, culturales y patrimoniales para participar de acuerdo con sus preferencias, tradiciones y cosmovisiones</t>
  </si>
  <si>
    <t xml:space="preserve"> Porcentaje de jóvenes que realizan alguna actividad artística al mes</t>
  </si>
  <si>
    <t>(Número de jóvenes que realizan alguna actividad artística/total de jóvenes que residen en Bogotá)X100</t>
  </si>
  <si>
    <t xml:space="preserve">5.2.1. Actividades artísticas, culturales,  y patrimoniales recreativas y deportivas focalizadas para la población joven realizadas. </t>
  </si>
  <si>
    <t>Número de  actividades artísticas, culturales,  patrimoniales, recreativas y deportivas focalizadas para la población joven realizadas.</t>
  </si>
  <si>
    <t>Sumatoria de actividades  artísticas, culturales,  patrimoniales, recreativas y deportivas focalizadas para la población joven realizadas.</t>
  </si>
  <si>
    <t xml:space="preserve">999 
996 
1017 </t>
  </si>
  <si>
    <t>Francy Morales</t>
  </si>
  <si>
    <t>3274850 Ext 522</t>
  </si>
  <si>
    <t>francy.morales@scrd.gov.co</t>
  </si>
  <si>
    <t>Instituto Distrital de las Artes - Idartes
Orquesta Filarmónica de Bogotá</t>
  </si>
  <si>
    <t xml:space="preserve">
Subdirección de las Artes
Dirección de Fomento y Desarrollo</t>
  </si>
  <si>
    <t xml:space="preserve">
Jaime Cerón Silva
Vania Abello</t>
  </si>
  <si>
    <t xml:space="preserve">
3795750 Ext.3000
2889988</t>
  </si>
  <si>
    <t xml:space="preserve">5.2.2 Espacios interetnicos e intergeneraional de intercambio de saberes con jóvenes desde la cosmovisión propia de los grupos étnicos implementados </t>
  </si>
  <si>
    <t xml:space="preserve">Número de espacios interetnicos e intergeneraional de intercambio de saberes con jóvenes desde la cosmovisión propia de los grupos etnicos implementados </t>
  </si>
  <si>
    <t xml:space="preserve">Sumatoria de espacios interetnicos e intergeneraional de intercambio de saberes con jóvenes desde la cosmovisión propia de los grupos etnicos implementados </t>
  </si>
  <si>
    <t>poblacional /diferencial</t>
  </si>
  <si>
    <t>Secretaría de Gobierno</t>
  </si>
  <si>
    <t>Subsecretaría de Gobernabilidad y Derechos Humanos</t>
  </si>
  <si>
    <t xml:space="preserve">5.3. Jóvenes con hábitos de lectura </t>
  </si>
  <si>
    <t xml:space="preserve">Promedio de libros leidos por jóvenes al año </t>
  </si>
  <si>
    <t xml:space="preserve">Sumatoria leída de libros al año por jóvenes/Total de jóvenes </t>
  </si>
  <si>
    <t>creciente</t>
  </si>
  <si>
    <t xml:space="preserve">5.3.1.  Acciones para el fomento de la lectura crítica y escritura realizadas al aire libre, bibliotecas,  equipamientos comunitarios públicos y privados y espacios no convencionales dirigido a jóvenes </t>
  </si>
  <si>
    <t xml:space="preserve">Número de actividades  para el fomento de la lectura crítica y escritura realizadas, al aire libre, bibliotecas,  equipamientos comunitarios públicos y privados y espacios no convencionales dirigido a jóvenes </t>
  </si>
  <si>
    <t xml:space="preserve">Sumatoria de actividades para el fomento de la lectura crítica y escritura realizadas, al aire libre, bibliotecas,  equipamientos comunitarios públicos y privados y espacios no convencionales dirigido a jóvenes </t>
  </si>
  <si>
    <t>1017 
1011</t>
  </si>
  <si>
    <t>1017
1011</t>
  </si>
  <si>
    <t>5.4. Jóvenes satisfechos con actividades recreativas y deportivas en sus territorios.</t>
  </si>
  <si>
    <t xml:space="preserve">Porcentaje de jóvenes que están satisfechos o muy satisfechos con las actividades deportivas y recreativas en su barrio </t>
  </si>
  <si>
    <t>(Número de jóvenes que están satisfechos o muy satisfechos con las actividades deportivas y recerativas en su barrio/Total de jóvenes)X100</t>
  </si>
  <si>
    <t>5.4.1 Jóvenes vinculados a jornadas recreativas, deportivas, en los parques y escenarios de las localidades, que promuevan el goce del tiempo libre, la apropiación de hábitos saludables y el cuidado del ambiente, con enfoques de género, diferencial y poblacional.</t>
  </si>
  <si>
    <t>Número de  jóvenes que participan en las jornadas recreativas, deportivas y formación, en los parques y escenarios de las localidades</t>
  </si>
  <si>
    <t>Sumatoria de jóvenes que participan en las jornadas recreativas, deportivas y formación, en los parques y escenarios de las localidades</t>
  </si>
  <si>
    <t>" Salud y Bienestar: Garantizar una vida sana y promover el bienestar para todos en todas las edades. "</t>
  </si>
  <si>
    <t>3.d. Reforzar la capacidad de todos los países, en particular los países en desarrollo, en materia de alerta temprana, reducción de riesgos y gestión de los riesgos para la salud nacional y mundial</t>
  </si>
  <si>
    <t xml:space="preserve"> 1146 
1147</t>
  </si>
  <si>
    <t>1146 
 1147.</t>
  </si>
  <si>
    <t>"1. SGP 2. Recursos Administrativos 3. Aportes del Distrito 4. Otras Fuentes "</t>
  </si>
  <si>
    <t>" 1146. Recreación Activa 365 1147. Deporte Mejor para Todos. "</t>
  </si>
  <si>
    <t>CULTURA, RECREACIÒN Y DEPORTE</t>
  </si>
  <si>
    <t>IDRD</t>
  </si>
  <si>
    <t>Subdirección Técnica de Recreación y Deporte</t>
  </si>
  <si>
    <t xml:space="preserve">5.5. Jóvenes que realizan actividades deportivas </t>
  </si>
  <si>
    <t>Porcentaje de jóvenes que practica algún deporte.</t>
  </si>
  <si>
    <t>(Número de jóvenes que práctican algún deporte /Total de jóvenes )X100</t>
  </si>
  <si>
    <t xml:space="preserve">5.5.1 Jóvenes vinculados a procesos de formación deportiva en los barrios, con el apoyo del gobierno distrital y la empresa privada, con especial atención de jóvenes de las poblaciones diferenciales, en condiciones de riesgo y vulnerabilidad.  </t>
  </si>
  <si>
    <t>Número de jóvenes vinculados a  procesos de formación deportiva en los barrios</t>
  </si>
  <si>
    <t>Sumatoria de jóvenes vinculados a procesos de formación deprotiva en los barrios</t>
  </si>
  <si>
    <t>" Salud y Bienestar: Garantizar una vida sana y promover el bienestar para todos en todas las edades. Educación de calidad: Garantizar una educación inclusiva, equitativa y de calidad y promover oportunidades de aprendizaje durante toda la vida para todos"</t>
  </si>
  <si>
    <t>"3.d. Reforzar la capacidad de todos los países, en particular los países en desarrollo, en materia de alerta temprana, reducción de riesgos y gestión de los riesgos para la salud nacional y mundial 4.1 De aquí a 2030, asegurar que todas las niñas y todos los niños terminen la enseñanza primaria y secundaria, que ha de ser gratuita, equitativa y de calidad y producir resultados de aprendizaje pertinentes y efectivos."</t>
  </si>
  <si>
    <t>1076
 1077
 1147</t>
  </si>
  <si>
    <t>" 1. SGP 2. Otros Distrito 3. Propósito general deporte 4. Impuesto a los cigarrillos extranjeros 5. Participación impuesto a los cigarrillos nacionales "</t>
  </si>
  <si>
    <t>"1076. Rendimiento Deportivo al 100x 100 1077. Tiempo Escolar Complementario. 1147. Deporte Mejor para Todos "</t>
  </si>
  <si>
    <t>Iván González</t>
  </si>
  <si>
    <t>Ivan.Gonzalez@IDRD.gov.co</t>
  </si>
  <si>
    <t>6. Garantizar entornos seguros para que los y las jóvenes puedan convivir, acceder a la justicia y contribuir a la construcción de la cultura de Paz</t>
  </si>
  <si>
    <t>6.1 Jóvenes que cuentan con entornos seguros que favorecen  su integridad personal.</t>
  </si>
  <si>
    <t>Tasa de lesiones personales en jóvenes 18-28 años por cada 100.000 habitantes de jóvenes entre los 18-28 años</t>
  </si>
  <si>
    <t xml:space="preserve">(Número de casos de lesiones personales en  jóvenes  de lesiones personales 18-28 años/total  jóvenes 18-28 años)*  100.000 habitantes </t>
  </si>
  <si>
    <t>473.5</t>
  </si>
  <si>
    <t>459.5</t>
  </si>
  <si>
    <t>452.5</t>
  </si>
  <si>
    <t>445.5</t>
  </si>
  <si>
    <t>438.5</t>
  </si>
  <si>
    <t>431.5</t>
  </si>
  <si>
    <t>424.5</t>
  </si>
  <si>
    <t>417.5</t>
  </si>
  <si>
    <t>410.5</t>
  </si>
  <si>
    <t>403.5</t>
  </si>
  <si>
    <t>396.5</t>
  </si>
  <si>
    <t>6.1.1 Jóvenes beneficiarios de la Estrategia de prevención de violencias y conflictos que involucren al arte, la cultura, el deporte y la recreación para prevenir vulneraciones de derechos.</t>
  </si>
  <si>
    <t>Número de jóvenes beneficiarios de la estrategia de prevención de violencias y conflictos que involucren al arte, la cultura, el deporte y la recreación para prevenir vulneraciones de derechos.</t>
  </si>
  <si>
    <t>Sumatoria de jóvenes beneficiarios de la estrategia de prevención de violencias y conflictos que involucren al arte, la cultura, el deporte y la recreación para prevenir vulneraciones de derechos.</t>
  </si>
  <si>
    <t>16. Paz , justicia e instituciones solidas</t>
  </si>
  <si>
    <t>16.1 Reducir significativamente todas las formas de violencia y las correspondientes tasas de mortalidad en todo el mundo</t>
  </si>
  <si>
    <t>371</t>
  </si>
  <si>
    <t>6. Garantizar entornos seguros para los y las jóvenes, puedan convivir, acceder a la justicia y contribuir a la construcción de la cultura de Paz</t>
  </si>
  <si>
    <t xml:space="preserve">(Número de casos de lesiones personales en  jóvenes  de lesiones personales 18-28 años/total  jóvenes 18-28 años) * 100.000 habitantes </t>
  </si>
  <si>
    <t>473.6</t>
  </si>
  <si>
    <t>459.6</t>
  </si>
  <si>
    <t>452.6</t>
  </si>
  <si>
    <t>445.6</t>
  </si>
  <si>
    <t>438.6</t>
  </si>
  <si>
    <t>431.6</t>
  </si>
  <si>
    <t>424.6</t>
  </si>
  <si>
    <t>417.6</t>
  </si>
  <si>
    <t>410.6</t>
  </si>
  <si>
    <t>403.6</t>
  </si>
  <si>
    <t xml:space="preserve">6.1.2. Jóvenes atendidos en la estrategia de prevención del delito juvenil  </t>
  </si>
  <si>
    <t>Número de jóvenes atendidos por la estrategia de prevención del delito juvenil</t>
  </si>
  <si>
    <t>Sumatoria de jóvenes atendidos en la estrategia de Prevención de la Violencia Juvenil</t>
  </si>
  <si>
    <t>NA</t>
  </si>
  <si>
    <t>Seguridad, Convivencia y Justicia</t>
  </si>
  <si>
    <t>Secretaría Distrital de Seguridad, Convivencia y Justicia</t>
  </si>
  <si>
    <t>Dirección de Prevención</t>
  </si>
  <si>
    <t>473.7</t>
  </si>
  <si>
    <t>459.7</t>
  </si>
  <si>
    <t>452.7</t>
  </si>
  <si>
    <t>445.7</t>
  </si>
  <si>
    <t>438.7</t>
  </si>
  <si>
    <t>431.7</t>
  </si>
  <si>
    <t>424.7</t>
  </si>
  <si>
    <t>417.7</t>
  </si>
  <si>
    <t>410.7</t>
  </si>
  <si>
    <t>403.7</t>
  </si>
  <si>
    <t>6.1.3. Personal policial adscrito a la MEBOG formados en el programa de fortalecimiento a entidades de seguridad</t>
  </si>
  <si>
    <t>Porcentaje de pie de fuerza formado en el programa de fortalecimiento a entidades de seguridad</t>
  </si>
  <si>
    <t>(Número de policias formados en el programa de fortalecimiento a entidades de seguridad / Total de policias activos del pie de fuerza en la ciudad)*100</t>
  </si>
  <si>
    <t>Dirección de Seguridad</t>
  </si>
  <si>
    <t>Nathalie Pabón</t>
  </si>
  <si>
    <t>nathalie.pabon@scj.gov.co</t>
  </si>
  <si>
    <t>473.8</t>
  </si>
  <si>
    <t>459.8</t>
  </si>
  <si>
    <t>452.8</t>
  </si>
  <si>
    <t>445.8</t>
  </si>
  <si>
    <t>438.8</t>
  </si>
  <si>
    <t>431.8</t>
  </si>
  <si>
    <t>424.8</t>
  </si>
  <si>
    <t>417.8</t>
  </si>
  <si>
    <t>410.8</t>
  </si>
  <si>
    <t>403.8</t>
  </si>
  <si>
    <t xml:space="preserve">6.1.4. Jóvenes de los sectores LGTBI atendidos con la Ruta de atención y prevención </t>
  </si>
  <si>
    <t>Porcentaje de jóvenes atendidos de los sectores LGBTI víctimas violencia por identidad de genero u orientación sexual atendidos</t>
  </si>
  <si>
    <t>(número de jóvenes atendidos/jóvenes que demandan atención)*100</t>
  </si>
  <si>
    <t>Poblacional/diferencial</t>
  </si>
  <si>
    <t>Secretaría Distrital de Gobierno</t>
  </si>
  <si>
    <t>Dirección de Derechos Humanos</t>
  </si>
  <si>
    <t>Verónica Urdaneta Silva</t>
  </si>
  <si>
    <t>Ext: 11093779595 ext: 1210</t>
  </si>
  <si>
    <t>veronica.urdaneta@scj.gov.co</t>
  </si>
  <si>
    <t xml:space="preserve">6.2. Jóvenes que cuentan con entornos seguros y libres de riesgos y amenzas de vinculación o instrumentalización </t>
  </si>
  <si>
    <t>Tasa por 100.000 habitantes de jóvenes entre los 14 y 17 años en el SRPA</t>
  </si>
  <si>
    <t>(Número de adolescentes vinculados al SRPA
/Población entre 14 y 17 años de edad)*100.000</t>
  </si>
  <si>
    <t>6.2.1. Actividades del plan de acción del programa de entornos protectores implementadas</t>
  </si>
  <si>
    <t>Porcentaje de avance en la ejecución de los planes de accion formulados en el Programa de Entornos Protectores</t>
  </si>
  <si>
    <t>(Sumatoria de Actividades implementadas en el periodo en entornos protectores/ sumatoria de Actividades programadas en el periodo)*100%</t>
  </si>
  <si>
    <t>Territorial-poblacional</t>
  </si>
  <si>
    <t>6.2.2. Adolescentes y jóvenes atendidos integralmente en procesos pedagogicos a partir de su vinculación al Sistema de Responsabilidad Penal Adolescente, SRPA, y hasta la fase de posegreso, basado en el desarrollo de habilidades socioemocionales, enfoque diferencial y justicia juvenil restaurativa, con la participación y apoyo de sus familias.</t>
  </si>
  <si>
    <t>Número de adolescentes y jóvenes vinculados al SRPA y hasta la fase de postegreso, atendidos integralmente en programas pedagógicos.</t>
  </si>
  <si>
    <t>Sumatoria de adolescentes y jóvenes vinculados al SRPA y hasta la fase de postegreso, atendidos integralmente en programas pedagógicos.</t>
  </si>
  <si>
    <t>16.4 Fortalecer las instituciones nacionales pertinentes, incluso mediante la cooperación internacional, para crear a todos los niveles, particularmente en los países. en desarrollo, la capacidad de prevenir la violencia y combatir el terrorismo y la delincuencia.</t>
  </si>
  <si>
    <t>Poblacional; Género,  Diferencial</t>
  </si>
  <si>
    <t>Dirección de Responsabilidad Penal Adolescente</t>
  </si>
  <si>
    <t>Ílvia Ruth Cárdenas Luna</t>
  </si>
  <si>
    <t>ilvia.cardenas@scj.gov.co</t>
  </si>
  <si>
    <t>Educación, Integración Social, Salud, Cultura, Recreación y Deporte.</t>
  </si>
  <si>
    <t>Secretaría Distrital de Educación, Secretaría Distrital de Integración Social, Secretaría Distrital de Salud, Secretaría Distrital de Cultura, Recreación y Deporte.</t>
  </si>
  <si>
    <t>SED: Inclusión
SDIS: Subdirecciones de Infancia y Adolescencia y de Juventud
SDS: Aseguramiento - Salud Pública
SDCRD: IDARTES e IDRD</t>
  </si>
  <si>
    <t xml:space="preserve">6.2. Jóvenes que cuentan con entornos seguros y libres de riesgos y amenzas de vinculación o instrumentalización. </t>
  </si>
  <si>
    <t>6.2.3. Unidades de atención territorial del programa de Justicia Juvenil Restaurativa implementadas</t>
  </si>
  <si>
    <t>Número de Unidades del programa Distrital de Justicia Juvenil Restaurativa (fijas o móviles), en operación, para la atención de adolescentes y  jóvenes del SRPA durante el proceso judicial y en fase de post egreso implementadas</t>
  </si>
  <si>
    <t>Sumatoria de unidades de operación, del programa Distrital de Justicia Juvenil Restaurativa (fijas o móviles), para la atención de adolescentes y  jóvenes del SRPA durante el proceso judicial y en fase de post egreso implementadas</t>
  </si>
  <si>
    <t>Gobierno
Integración Social</t>
  </si>
  <si>
    <t>Subdirección de Juventud</t>
  </si>
  <si>
    <t>6.3. Jóvenes con entornos familiares seguros</t>
  </si>
  <si>
    <t xml:space="preserve">Tasa de violencia intrafamiliar </t>
  </si>
  <si>
    <t>(Número de casos de jóvenes 18-28 años  víctimas de VIF/Total de jóvenes que residen en Bogotá)*100.000</t>
  </si>
  <si>
    <t xml:space="preserve">6.3.1. Jóvenes que participan de la Estrategia de prevención de violencia intrafamiliar. </t>
  </si>
  <si>
    <t xml:space="preserve">Número de jóvenes que participaron en la estrategia de prevención de violencia intrafamiliar. </t>
  </si>
  <si>
    <t xml:space="preserve">sumatoria de jóvenes que participaron en la estrategia de prevención </t>
  </si>
  <si>
    <t>Poblacional; Género;  Diferencial</t>
  </si>
  <si>
    <t xml:space="preserve">Sector Social </t>
  </si>
  <si>
    <t xml:space="preserve">Secretaria Distrital de Integraciòn Social </t>
  </si>
  <si>
    <t xml:space="preserve">Subdirecciòn Para la Familia </t>
  </si>
  <si>
    <t>Diana Olaya</t>
  </si>
  <si>
    <t>3279797 Extens. 51100</t>
  </si>
  <si>
    <t>dolayaa@sdis.gov.co</t>
  </si>
  <si>
    <t>6.4. Jóvenes que cuentan con entornos seguros sin riesgos y amenazas de explotación y trata.</t>
  </si>
  <si>
    <t xml:space="preserve">Tasa de trata de personas en jóvenes entre 18- 28 años </t>
  </si>
  <si>
    <t xml:space="preserve">(Jóvenes víctimas del delito de trata de personas/ población total) * 100.000 </t>
  </si>
  <si>
    <t>1,00</t>
  </si>
  <si>
    <t>6.4.1. Jóvenes   (18 a 29 años) víctimas del delito de trata de personas atendidos a través la Ruta Distrital Intersectorial.</t>
  </si>
  <si>
    <t>Porcentaje de atención de jóvenes víctimas del delito de trata de personas con la ruta de atenciones</t>
  </si>
  <si>
    <t>(número de jóvenes atendidos/número jóvenes que demandan atención)*100</t>
  </si>
  <si>
    <t>derechos humanos</t>
  </si>
  <si>
    <t>Ana Maria Gonzalez Borrero</t>
  </si>
  <si>
    <t>ana.gonzalez@gobiernobogota.gov.co</t>
  </si>
  <si>
    <t xml:space="preserve">6.5. Jóvenes que cuentan con entornos seguros para el ejercicio de su ciudadanía </t>
  </si>
  <si>
    <t>Tasa de desaparición forzosa en persona (art. 166 CP, art. 4)</t>
  </si>
  <si>
    <t>Jóvenes entre 18 y 28 años desaparecidos de manera forzosa por cada 100.000 jóvenes</t>
  </si>
  <si>
    <t xml:space="preserve"> 1.1 %</t>
  </si>
  <si>
    <t>1.09%</t>
  </si>
  <si>
    <t>1.08%</t>
  </si>
  <si>
    <t>1.07%</t>
  </si>
  <si>
    <t>1.06%</t>
  </si>
  <si>
    <t>1.05%</t>
  </si>
  <si>
    <t>1.04%</t>
  </si>
  <si>
    <t>1.03%</t>
  </si>
  <si>
    <t>1.02%</t>
  </si>
  <si>
    <t>1.01%</t>
  </si>
  <si>
    <t>1.00%</t>
  </si>
  <si>
    <t>6.5.1. Jóvenes atendidos con la ruta de atención, prevención y protección ante amenazas y/o vulneración de derechos  a líderes y  lideresas juveniles, defensores de derechos humanos.</t>
  </si>
  <si>
    <t>Porcentaje de jóvenes atendidos  líderes/as y defensores/as de derechos humanos que demanden medidas de prevención o protección para garantizar sus derechos a la vida, libertad, integridad y seguridad</t>
  </si>
  <si>
    <t>6.5.2.Creación de modulo que incluya los temas de libertad religiosa, de conciencia e información a los jóvenes frente a la objeción de Conciencia.</t>
  </si>
  <si>
    <t>Porcentaje de avance en creación de modulo que incluya los temas de libertad religiosa, de conciencia e información a los jóvenes frente a la objeción de Conciencia.</t>
  </si>
  <si>
    <t>(Número de fases diseñadas del modulo/número de fases programadas del modulo)*100</t>
  </si>
  <si>
    <t>16.10. Garantizar el acceso público a la información y proteger las libertades fundamentales, de conformidad con las leyes nacionales y los acuerdos internacionales.</t>
  </si>
  <si>
    <t>poblacional-derechos humanos</t>
  </si>
  <si>
    <t>ND</t>
  </si>
  <si>
    <t>Inversion</t>
  </si>
  <si>
    <t>Direcciones de Derechos Humanos y Diálogo y Convivencia. Subdirecciones de Asuntos Etnicos y Subdirección de Asuntos de Libertad Religiosa y de Conciencia</t>
  </si>
  <si>
    <t>Alix Montes Arroyo</t>
  </si>
  <si>
    <t>alix.montes@ambientebogota.gov.co</t>
  </si>
  <si>
    <t>Ambiente</t>
  </si>
  <si>
    <t>Jardin Botánico de Bogotá</t>
  </si>
  <si>
    <t>Subdirección Educactiva y Cultural</t>
  </si>
  <si>
    <t>Mary Liseth Buitrago</t>
  </si>
  <si>
    <t xml:space="preserve">6.6.  Jóvenes con oportunidades y herramientas para conciliar ante situaciones de conflicto en los territorios. </t>
  </si>
  <si>
    <t xml:space="preserve">Porcentaje de jóvenes que perciben el espacio público como peligroso o conflictivo </t>
  </si>
  <si>
    <t>(Jóvenes que perciben el espacio público como peligroso o conflictivo/total de jóvenes)X100</t>
  </si>
  <si>
    <t>88.63%</t>
  </si>
  <si>
    <t>87.63%</t>
  </si>
  <si>
    <t>86.63 %</t>
  </si>
  <si>
    <t>85.63%</t>
  </si>
  <si>
    <t>84.63%</t>
  </si>
  <si>
    <t>83.63%</t>
  </si>
  <si>
    <t>82.63%</t>
  </si>
  <si>
    <t>81.63%</t>
  </si>
  <si>
    <t>80.63%</t>
  </si>
  <si>
    <t>79.63%</t>
  </si>
  <si>
    <t>78.63%</t>
  </si>
  <si>
    <t xml:space="preserve">6.6.1. Jóvenes y adolescentes formados como nuevos Actores de Justicia Comunitaria (AJC) en resolución pacífica de conflictos y rutas de acceso a la justicia.
</t>
  </si>
  <si>
    <t>Número de jóvenes y adolescentes formados como nuevos Actores de Justicia Comunitaria (AJC)</t>
  </si>
  <si>
    <t>Sumatoria de Jóvenes y Adolescentes Actores de Justicia Comunitaria formados en temas de resolución pacífica de conflictos y rutas de acceso a la justicia.</t>
  </si>
  <si>
    <t>Poblacional; Género, Diferencial</t>
  </si>
  <si>
    <t xml:space="preserve">Dirección de Acceso a la Justicia </t>
  </si>
  <si>
    <t>maria.urdaneta@scj.gov.co</t>
  </si>
  <si>
    <t xml:space="preserve">6.6.  Jóvenes con oportunidades y herramientas para conciliar ante situaciones de conflicto en los territorios </t>
  </si>
  <si>
    <t xml:space="preserve">Porcentaje de jóvenes que perciiben el espacio público como peligroso o conflictivo </t>
  </si>
  <si>
    <t>6.6.2 Jóvenes y Adolescentes Actores de Justicia Comunitaria vinculados en los Puntos de Atención Comunitaria (PAC) habilitados para el acceso a la Justicia en la ciudad.</t>
  </si>
  <si>
    <t>Número de Jóvenes vinculados a los Puntos de Atención Comunitaria (PAC)</t>
  </si>
  <si>
    <t>Sumatoria de jóvenes vinculados a los Puntos de Atención Comunitaria (PAC) habilitados.</t>
  </si>
  <si>
    <t>6.6.3. Jornadas de mediación y prevención del escalamiento de conflictos, focalizadas en el territorio, entre grupos juveniles en discordia ó con sus familias y comunidades, cuando se han generado dinámicas de violencia o daños.</t>
  </si>
  <si>
    <t>Número de jornadas de mediación y prevención de conflictos realizados</t>
  </si>
  <si>
    <t>Sumatoria de jornadas de mediación y prevención de conflictos realizadas en los territorios priorizados para intervención realizados</t>
  </si>
  <si>
    <r>
      <t>6.6.4.</t>
    </r>
    <r>
      <rPr>
        <b/>
        <sz val="10"/>
        <rFont val="Calibri"/>
        <family val="2"/>
        <scheme val="minor"/>
      </rPr>
      <t xml:space="preserve"> </t>
    </r>
    <r>
      <rPr>
        <sz val="10"/>
        <rFont val="Calibri"/>
        <family val="2"/>
        <scheme val="minor"/>
      </rPr>
      <t>Pactos de convivencia con jóvenes vinculados a actividades deportivas y/o artísticas y/o sociales y/o ambientales focalizadas en el territorio que permitan el diálogo e inclusión social que generen</t>
    </r>
  </si>
  <si>
    <t xml:space="preserve">Porcentaje de Pactos de Convivencia realizados con jóvenes para la prevención de conflictos </t>
  </si>
  <si>
    <t>(Sumatoria de pactos de convivencia realizados con jóvenes para la prevención de conflictos/Sumatoria de pactos de convivencia programados con jóvenes para la prevención de conflictos)*100</t>
  </si>
  <si>
    <t>poblacional/derechos humanos</t>
  </si>
  <si>
    <t>Dirección de Convivencia y Diálogo Social</t>
  </si>
  <si>
    <t>Gustavo Alberto Quintero Ardila</t>
  </si>
  <si>
    <t>3813000 Ext. 2615</t>
  </si>
  <si>
    <t>gaquintero@alcaldiabogota.gov.co</t>
  </si>
  <si>
    <t xml:space="preserve">6.7. Jóvenes comprometidos con la construcción de paz y reconciliación. </t>
  </si>
  <si>
    <t>porcentaje de jóvenes con conocimientos en memoria, paz y reconciliacion</t>
  </si>
  <si>
    <t>jóvenes evaluados con nivel satisfactorio o bueno en conocimientos memoria paz y reconciliació/total de jóvenes que se les aplica la evaluación *100</t>
  </si>
  <si>
    <r>
      <rPr>
        <sz val="10"/>
        <rFont val="Calibri"/>
        <family val="2"/>
        <scheme val="minor"/>
      </rPr>
      <t xml:space="preserve">6.7.1 Acciones culturales y pedagógicas en torno a memoria, paz y reconciliación para los y las jóvenes del distrito capital implementadas </t>
    </r>
    <r>
      <rPr>
        <b/>
        <sz val="10"/>
        <rFont val="Calibri"/>
        <family val="2"/>
        <scheme val="minor"/>
      </rPr>
      <t xml:space="preserve">
</t>
    </r>
    <r>
      <rPr>
        <b/>
        <sz val="9"/>
        <rFont val="Calibri"/>
        <family val="2"/>
        <scheme val="minor"/>
      </rPr>
      <t xml:space="preserve">
</t>
    </r>
  </si>
  <si>
    <t>Número de acciones culturales y pedagógicas, en torno a la memoria, la paz y la reconciliación, dirigidas a los y las jóvenes, y colectivos de jóvenes del Distrito Capital implementadas</t>
  </si>
  <si>
    <t>Sumatoria de acciones culturales y pedagógicas, en torno a la memoria, la paz y la reconciliación, dirigidas a los y las jóvenes, y colectivos de jóvenes del Distrito Capital implementadas</t>
  </si>
  <si>
    <t>16.3 Promover el Estado de Derecho y el Acceso a la Justicia para Todos</t>
  </si>
  <si>
    <t>Gestión Pública</t>
  </si>
  <si>
    <t>Secretaría General de la Alcaldía Mayor de Bogotá</t>
  </si>
  <si>
    <t>Alta Consejería para los Derechos de las Víctimas, la Paz y la Reconciliación</t>
  </si>
  <si>
    <t>6.7.2 Jóvenes, y colectivos de jóvenes que participan en el plan de recorridos guiados y montajes expositivos realizados en el Centro Memoria, Paz y Reconciliación - CMPR.</t>
  </si>
  <si>
    <t>Número de jóvenes que asistieron a los recorridos  guiados, donde se realizaron acciones relacionadas con a la comprensión de los procesos y dinámicas del conflicto armado en Bogotá y los retos que plantea la construcción de paz y reconciliación</t>
  </si>
  <si>
    <t>Sumatoria de jóvenes que asistieron a los recorridos  guiados, donde se realizaron acciones relacionadas con a la comprensión de los procesos y dinámicas del conflicto armado en Bogotá y los retos que plantea la construcción de paz y reconciliación</t>
  </si>
  <si>
    <t>16.3 - Promover el Estado de Derecho y el Acceso a la Justicia para Todos</t>
  </si>
  <si>
    <t>3813000 Ext. 2616</t>
  </si>
  <si>
    <t>3813000 Ext. 2617</t>
  </si>
  <si>
    <t xml:space="preserve">6.8. Jóvenes vinculados a  procesos penales capaces  de planear  sus proyectos de vida basados en la cultura de la legalidad </t>
  </si>
  <si>
    <t xml:space="preserve">Porcentaje de reincidentes condenados de 18 a 28 años en las cárceles nacionales </t>
  </si>
  <si>
    <t>Número de jóvenes entre 18 y 28 años  reincidentes que declaran que viven en Bogotá/total de población carcelaria de 18 a 28 años que residen en BogotáX100</t>
  </si>
  <si>
    <t>19,3%</t>
  </si>
  <si>
    <t>19.19%</t>
  </si>
  <si>
    <t>19.08%</t>
  </si>
  <si>
    <t>18.97%</t>
  </si>
  <si>
    <t>18.86%</t>
  </si>
  <si>
    <t>18.75%</t>
  </si>
  <si>
    <t>18.64%</t>
  </si>
  <si>
    <t>18.53%</t>
  </si>
  <si>
    <t>18.42%</t>
  </si>
  <si>
    <t>18.31%</t>
  </si>
  <si>
    <t>18.2%</t>
  </si>
  <si>
    <t>18.09%</t>
  </si>
  <si>
    <t>6.8.1 Jóvenes que egresan del Sistema Penitenciario y Carcelario SPC vinculados al programa de atención que incluya oportunidades para el desarrollo integral.</t>
  </si>
  <si>
    <t xml:space="preserve">Número de jóvenes egresados del Sistema Penal Carcelario vinculados al programa de atención </t>
  </si>
  <si>
    <t>Sumatoria de jóvenes egresados del SPC vinculados al programa de atención</t>
  </si>
  <si>
    <t>Poblacional; Género,Diferencial</t>
  </si>
  <si>
    <t>Subsecretaría de Acceso a la Justicia</t>
  </si>
  <si>
    <t>Alejandro Pelaez</t>
  </si>
  <si>
    <t>alejandro.pelaez@scj.gov.co</t>
  </si>
  <si>
    <t>Integración Social, Desarrollo Económico, Ambiente, Cultuta recreación y Depórtes, Educación, Gobierno.</t>
  </si>
  <si>
    <t>Secretaría Distrital de Integración Social
Secretaría de Desarrollo Económico
Secretaría de Ambiente
Secretaría de Educación, 
Secretaría de Cultura, Recreación y Deporte: IDARTES</t>
  </si>
  <si>
    <t>7. Promover el acceso equitativo de los y las jóvenes al hábitat urbano y rural, con conciencia ambiental y nuevas prácticas que contribuyan al desarrollo sostenible de la ciudad y la región.</t>
  </si>
  <si>
    <t xml:space="preserve">7.1. Jóvenes con consciencia ambiental y con la capacidad de entender la incidencia  de sus acciones cotidianas sobre el ambiente de la Ciudad y la región. </t>
  </si>
  <si>
    <t xml:space="preserve">Porcentaje de jóvenes que realizan alguna práctica de reciclaje </t>
  </si>
  <si>
    <t>(Total de jóvenes que realizan alguna práctica de reciclaje / Número de jovenres encuestados)  * 100</t>
  </si>
  <si>
    <t xml:space="preserve">Poblacional </t>
  </si>
  <si>
    <t>62,80%</t>
  </si>
  <si>
    <t>7.1.1. Jóvenes que participan en actividades de  Educación ambiental  de concientización, sensibilización y formación en cuidado y gestión ambiental.</t>
  </si>
  <si>
    <t>Número de Jóvenes participantes en actividades de educación ambiental de concientización, sensibilización y formación en cuidado y gestión ambiental.</t>
  </si>
  <si>
    <t>Sumatoria de jóvenes participantes en actividades de educación ambiental de concientización, sensibilización y formación en cuidado y gestión ambiental.</t>
  </si>
  <si>
    <t>13. Acción por el clima</t>
  </si>
  <si>
    <t>13.3 Mejorar la educación, la sensibilización y la capacidad humana e institucional respecto de la mitigación del cambio climático, la adaptación a él, la reducción de sus efectos y la alerta temprana.</t>
  </si>
  <si>
    <t>enfoque ambiental y poblacional</t>
  </si>
  <si>
    <t>suma</t>
  </si>
  <si>
    <t>Proyecto de inversión</t>
  </si>
  <si>
    <t xml:space="preserve">Información no disponible </t>
  </si>
  <si>
    <t>Secretaría Distrital de Ambiente</t>
  </si>
  <si>
    <t>Oficina de Participación, Educación y Localidades</t>
  </si>
  <si>
    <t>Jardìn Botanico de Bogotá</t>
  </si>
  <si>
    <t xml:space="preserve"> Porcentaje de jóvenes que realizan alguna práctica de reciclaje </t>
  </si>
  <si>
    <t>7.1.2. Jóvenes que participanen el espacio digital dispuesto en la página web de la Secretaría Distrital de Ambiente.</t>
  </si>
  <si>
    <t xml:space="preserve">Número de Jóvenes que interactuan en el espacio digital dispuesto en la página web de la Secretaría Distrital de Ambiente </t>
  </si>
  <si>
    <t>Sumatoria de jóvenes que interactuan  en el espacio digital dispuesto en la página web de la Secretaría Distrital de Ambiente</t>
  </si>
  <si>
    <t>No Aplica</t>
  </si>
  <si>
    <t xml:space="preserve"> 7.1.3.Jóvenes que participan en estrategias  de educación ambiental certificadas, dirigidas a jóvenes, sobre biodiversidad, cambio climático, gestión del riesgo, manejo integral de residuos sólidos, agua y estructura ecológica principal. </t>
  </si>
  <si>
    <t xml:space="preserve">Número de Jóvenes que participan en estrategias  de educación ambiental certificadas, dirigidas a jóvenes, sobre biodiversidad, cambio climático, gestión del riesgo, manejo integral de residuos sólidos, agua y estructura ecológica principal. </t>
  </si>
  <si>
    <t xml:space="preserve">Sumatoria de jóvenes que participan  en estrategias  de educación ambiental certificadas sobre biodiversidad, cambio climático, gestión del riesgo, manejo integral de residuos sólidos, agua y estructura ecológica principal. </t>
  </si>
  <si>
    <t xml:space="preserve"> Porcentaje de jóvenes que se vinculan a procesos de movilización social por la protección y el bienestar animal</t>
  </si>
  <si>
    <t xml:space="preserve"> (Sumatoria de personas participantes en procesos de movilización social por la protección y el bienestar animal que se encuentran entre los 14 y los 18 años de edad / Sumatoria de personas participantes de procesos de movilización social por la protección y el bienestar animal)* 100</t>
  </si>
  <si>
    <t xml:space="preserve">7.2.1. Iniciativas juveniles  apoyadas para la protección y bienestar animal que fomente el conocimiento, la participación y la movilización social. </t>
  </si>
  <si>
    <t>Porcentaje de iniciativas juveniles por la Pyba apoyadas por el Instituto de Protección y Bienestar Animal</t>
  </si>
  <si>
    <t>(# de iniciativas juveniles por la pyba apoyadas por el IDPYBA/# de iniciativas juveniles aprobadas para ser apoyadas por el IDPYBA)*100</t>
  </si>
  <si>
    <t>Poblacional
Territorial</t>
  </si>
  <si>
    <t>No disponible</t>
  </si>
  <si>
    <t>inversion/cooperación</t>
  </si>
  <si>
    <t>Instituto de protección y bienestar animal IDPYBA</t>
  </si>
  <si>
    <t xml:space="preserve"> 7.3. Jóvenes que habitan en una vivienda digna.</t>
  </si>
  <si>
    <t xml:space="preserve"> Porcentaje de jóvenes que viven en una vivienda sin deficit habitacional</t>
  </si>
  <si>
    <t>(jóvenes que habitan una vivienda sin déficit cualitativo o cuantitativo/total de jóvenes)x100</t>
  </si>
  <si>
    <t xml:space="preserve">7.3.1. Campañas ralizadas a los jóvenes para que accedan a la oferta nacional y distrital de vivienda (subsidio y mejoramiento de vivienda). </t>
  </si>
  <si>
    <t>Número de campañas para acceso y mejoramiento de vivienda realizadas</t>
  </si>
  <si>
    <t>Sumatoria  de campañas para acceso y mejoramiento a vivienda realizadas</t>
  </si>
  <si>
    <t>1102-800</t>
  </si>
  <si>
    <t>Hábitat</t>
  </si>
  <si>
    <t>Secretaría Distrital del Hábitat</t>
  </si>
  <si>
    <t>Subsecretaría de Planeación y Política</t>
  </si>
  <si>
    <t>Armando Ojeda</t>
  </si>
  <si>
    <t>Armando.ojeda@habitatbogota.gov.co</t>
  </si>
  <si>
    <t>j(óvenes que habitan una vivienda sin déficit cualitativo o cuantitativo/total de jóvenes)x100</t>
  </si>
  <si>
    <t xml:space="preserve"> 7.3.2. Iniciativas de innovación social apoyadas para el mejoramiento del Hábitat presentadas por jóvenes.</t>
  </si>
  <si>
    <t xml:space="preserve">Número de iniciativas de innovación social apoyadas </t>
  </si>
  <si>
    <t>Sumatoria de iniciativas de innovación apoyadas</t>
  </si>
  <si>
    <t>11.3 Aumentar la urbanización inclusiva y sostenible y la capacidad para una planificación y gestión participativas, integradas y sostenibles de los asentamientos humanos</t>
  </si>
  <si>
    <t>Subsecretaría de Coordinación Operativa</t>
  </si>
  <si>
    <t>Mavic Hernandez</t>
  </si>
  <si>
    <t>mavic.hernandez@habitatbogota.gov.co</t>
  </si>
  <si>
    <t>7.4. Jóvenes que se movilizan en transportes amigables o ambientalmente sostenibles.</t>
  </si>
  <si>
    <t xml:space="preserve"> Porcentaje de jóvenes que se movilizan principalmente caminando o en bicicleta </t>
  </si>
  <si>
    <t>jóvenes que se movilizan principalmente caminando o en bicicleta/total de jóvenesX100</t>
  </si>
  <si>
    <t>32.00%</t>
  </si>
  <si>
    <t>33.50%</t>
  </si>
  <si>
    <t>35.00%</t>
  </si>
  <si>
    <t>36.50%</t>
  </si>
  <si>
    <t>38.00%</t>
  </si>
  <si>
    <t>39.50%</t>
  </si>
  <si>
    <t>41.00%</t>
  </si>
  <si>
    <t>42.50%</t>
  </si>
  <si>
    <t>44.00%</t>
  </si>
  <si>
    <t>45.50%</t>
  </si>
  <si>
    <t>47.00%</t>
  </si>
  <si>
    <t xml:space="preserve">7.4.1. Acciones de promoción del uso de la bicicleta realizadas como medio de transporte sostenible para incentivar el encuentro y disfrute de los jóvenes en el espacio público </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</si>
  <si>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</si>
  <si>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N / A</t>
  </si>
  <si>
    <t>Movilidad</t>
  </si>
  <si>
    <t>Secretaría Distrital de Movilidad</t>
  </si>
  <si>
    <t>Subdirección de la bicicleta y el peatón</t>
  </si>
  <si>
    <t>Deyanira Consuelo Avila Moreno</t>
  </si>
  <si>
    <t>Tel 3649400 Ext 8202</t>
  </si>
  <si>
    <t>davila@movilidadbogota.gov.co</t>
  </si>
  <si>
    <t>(jóvenes que se movilizan principalmente caminando o en bicicleta/total de jóvenes)X100</t>
  </si>
  <si>
    <t>Porcentaje de universidades e instituciones de educación superior vinculadas a procesos de promoción de modos de transporte sostenible</t>
  </si>
  <si>
    <t>Proyecto 339</t>
  </si>
  <si>
    <t>Subdirección de transporte privado</t>
  </si>
  <si>
    <t>Ana Milena Gómez Guzmán</t>
  </si>
  <si>
    <t>3649400 Ext 8408</t>
  </si>
  <si>
    <t>ctoro@movilidadbogota.gov.co</t>
  </si>
  <si>
    <t>N / D</t>
  </si>
  <si>
    <t xml:space="preserve">7.4.4.  Jóvenes beneficiados con la tarifa diferencial para jóvenes en el Sistema Integrado de Transporte de acuerdo a su nivel Sisben </t>
  </si>
  <si>
    <t>Número de jóvenes que cuenta con tarifa diferencial  Sisben metodología III, mayores de 16 años que cuentan con puntajes entre 0 a 30.56</t>
  </si>
  <si>
    <t>(Sumatoria de jóvenes beneficiados por la tarifa sisben metodología III, mayores de 16 años que cuentan con puntajes entre 0 a 30.56 Vigencia actual / total de beneficiados tarifa sisben Vigencia actual)-(Sumatoria de jóvenes beneficiados por la tarifa sisben metodología III, mayores de 16 años que cuentan con puntajes entre 0 a 30.56 Vigencia anterior / total de beneficiados tarifa sisben Vigencia anterior)=(&gt;=0)</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</si>
  <si>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</si>
  <si>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TRANSMILENIO S.A.</t>
  </si>
  <si>
    <t>Dirección de TIC¨s/Subgerencia económica/Subgerencia Jurídica/Oficina Asesora de Planeación</t>
  </si>
  <si>
    <t>Jeisson Lucumi, Luz Mirian Sánchez</t>
  </si>
  <si>
    <t>jeisson.lucumi @transmilenio.gov.co</t>
  </si>
  <si>
    <t>Secretaría de Educación</t>
  </si>
  <si>
    <t>7.4.5. Jóvenes vinculados a actividades pedagógicas experienciales, con enfoques de género y diferencial, para mejorar la relación y el uso adecuado del Transmilenio y el TransMicable.</t>
  </si>
  <si>
    <t>Número de jóvenes que participan en las actividades pedagógicas experienciales para mejorar la relación y el uso adecuado del Transmilenio y Transmicable</t>
  </si>
  <si>
    <t>Sumatoria de de jóvenes que participan en las actividades pedagógicas experienciales</t>
  </si>
  <si>
    <t>recursos internos</t>
  </si>
  <si>
    <t>Subgerencia de Atención al Usuario y Comunicaciones</t>
  </si>
  <si>
    <t>7.5. Jóvenes que se movilizan de manera segura en la ciudad</t>
  </si>
  <si>
    <t xml:space="preserve">Tasa de mortalidad por accidentes de tránsito en jóvenes de 15 a 29 años </t>
  </si>
  <si>
    <t>(Total de jóvenes entre los 15 y los 29 años que mueren en accidentes de tránsito / Total de jóvenes entre los 15 y los 29 años en Bogotá) * 100000</t>
  </si>
  <si>
    <t>7.5.1.  Jóvenes capacitados en jornadas de educación experiencial del plan de seguridad vial, sobre comportamientos de movilidad segura</t>
  </si>
  <si>
    <t>Número de jóvenes capacitados en jornadas de educación experiencial del plan de seguridad vial, sobre comportamientos de movilidad segura</t>
  </si>
  <si>
    <t>Sumatoria del número de jóvenes capacitados</t>
  </si>
  <si>
    <t>Proyecto 1004</t>
  </si>
  <si>
    <t>Oficina Asesora de comunicaciones y cultura para la movilidad</t>
  </si>
  <si>
    <t>Ext 8303</t>
  </si>
  <si>
    <t>Enfoques</t>
  </si>
  <si>
    <t>Derechos Humanos</t>
  </si>
  <si>
    <t>Género</t>
  </si>
  <si>
    <t>SECTORES</t>
  </si>
  <si>
    <t>ENTIDAD</t>
  </si>
  <si>
    <t>GestiónPública</t>
  </si>
  <si>
    <t>Secretaría General</t>
  </si>
  <si>
    <t>Diferencial</t>
  </si>
  <si>
    <t>Dpto. Admitivo. del Servicio Civil Distrital DASCD</t>
  </si>
  <si>
    <t>Territorial</t>
  </si>
  <si>
    <t>SeguridadConvivenciayJusticia</t>
  </si>
  <si>
    <t>Ambiental</t>
  </si>
  <si>
    <t>Dpto Admitivo. de la Defensoría del Espacio Público DADEP</t>
  </si>
  <si>
    <t>GestiónJurídica</t>
  </si>
  <si>
    <t>TIPO DE ACUMULACIÓN</t>
  </si>
  <si>
    <t xml:space="preserve">Hacienda </t>
  </si>
  <si>
    <t>Secretaría de Seguridad, Convivencia y Justicia</t>
  </si>
  <si>
    <t>Planeación</t>
  </si>
  <si>
    <t>UAE Cuerpo Oficial de Bomberos de Bogotá</t>
  </si>
  <si>
    <t>DesarrolloEconómicoIndustriayTurismo</t>
  </si>
  <si>
    <t>Secretaría Jurídica Distrital</t>
  </si>
  <si>
    <t xml:space="preserve">Educación </t>
  </si>
  <si>
    <t>Secretaría Distrital de Hacienda</t>
  </si>
  <si>
    <t>Unidad Administrativa Especial de Catastro Distrital UAECD</t>
  </si>
  <si>
    <t>IntegraciónSocial</t>
  </si>
  <si>
    <t>Fondo de Prestaciones Económicas, Cesantías y Pensiones FONCEP</t>
  </si>
  <si>
    <t>CulturaRecreaciónyDeporte</t>
  </si>
  <si>
    <t>Lotería de Bogotá</t>
  </si>
  <si>
    <t>Secretaría Distrital de Planeación</t>
  </si>
  <si>
    <t>Secretaría Distrital de Desarrollo Económico</t>
  </si>
  <si>
    <t>Instituto para la economía social IPES</t>
  </si>
  <si>
    <t>Instituto Distrital de Turismo IDT</t>
  </si>
  <si>
    <t>Corporación para el Desarollo y la productividad Bogotá Región Invest In Bogotá</t>
  </si>
  <si>
    <t>Instituto para la Investigación Educativa y el Desarrollo Pedagógico IDEP</t>
  </si>
  <si>
    <t xml:space="preserve">Universidad Distrital Francisco Jose de Caldas </t>
  </si>
  <si>
    <t>Findelapobreza</t>
  </si>
  <si>
    <t>Fondo Financiero Distrital de Salud FFDS</t>
  </si>
  <si>
    <t>HambreCero</t>
  </si>
  <si>
    <t>Subredes Integradas de Servicios de Salud ESE´s</t>
  </si>
  <si>
    <t>Saludybienestar</t>
  </si>
  <si>
    <t>Educacióndecalidad</t>
  </si>
  <si>
    <t>Instituto para la Protección de la Niñez y la Juventud IDIPRON</t>
  </si>
  <si>
    <t>Igualdaddegénero</t>
  </si>
  <si>
    <t>Secretaría Distrital de Cultura, Recreación y Deporte</t>
  </si>
  <si>
    <t>Agualimpiaysaneamiento</t>
  </si>
  <si>
    <t>Instituto Distrital de Recreación y Deporte IDRD</t>
  </si>
  <si>
    <t>Energíaasequibleynocontaminante</t>
  </si>
  <si>
    <t>Instituto Distrital de las artes IDARTES</t>
  </si>
  <si>
    <t>Trabajodecenteycrecimientoeconómico</t>
  </si>
  <si>
    <t>Industria,innovacióneinfraestructura</t>
  </si>
  <si>
    <t>Instituto Distrital del Patrimonio Cultural IDPC</t>
  </si>
  <si>
    <t>Reduccióndelasdesigualdades</t>
  </si>
  <si>
    <t>FUENTE</t>
  </si>
  <si>
    <t>Fundación Gilberto Alzate Avendaño</t>
  </si>
  <si>
    <t>Ciudadesycomunidadessostenibles</t>
  </si>
  <si>
    <t xml:space="preserve">Funcionamiento
</t>
  </si>
  <si>
    <t>Producciónyconsumoresponsables</t>
  </si>
  <si>
    <t>Acciónporelclima</t>
  </si>
  <si>
    <t xml:space="preserve">Cooperación </t>
  </si>
  <si>
    <t>Jardín Botánico José Celestino Mutis JBB</t>
  </si>
  <si>
    <t>Vidasubmarina</t>
  </si>
  <si>
    <t>Crédito</t>
  </si>
  <si>
    <t>Vidadeecosistemasterrestres</t>
  </si>
  <si>
    <t>Instituto Distrital de Gestión de Riesgos y Cambio Climático IDIGER</t>
  </si>
  <si>
    <t>Pazjusticiaeinstitucionessólidas</t>
  </si>
  <si>
    <t>Instituto de Desarrollo Urbano 
IDU</t>
  </si>
  <si>
    <t>Empresa Metro de Bogotá</t>
  </si>
  <si>
    <t>Unidad Administrativa Especial de Rehabilitación y Mantenimiento Vial UAERMV</t>
  </si>
  <si>
    <t>INDICADOR PDD</t>
  </si>
  <si>
    <t>Empresa de Transporte del Tercer Milenio -Transmilenio S.A.</t>
  </si>
  <si>
    <t>Sí</t>
  </si>
  <si>
    <t>Terminal de Transporte S.A.</t>
  </si>
  <si>
    <t>Secretaría Distrital de Hábitat</t>
  </si>
  <si>
    <t>Caja de Vivienda Popular CVP</t>
  </si>
  <si>
    <t>Unidad Administrativa Especial de Servicios Públicos UAESP</t>
  </si>
  <si>
    <t>NIVEL DE TERRITORIALIZACIÓN</t>
  </si>
  <si>
    <t>Empresa de Renovación y Desarrollo Urbano de Bogotá D.C.</t>
  </si>
  <si>
    <t>UPZ</t>
  </si>
  <si>
    <t>Empresa de Acueducto y Alcantarillado de Bogotá EAAB – ESP</t>
  </si>
  <si>
    <t>Localidad</t>
  </si>
  <si>
    <t>Empresa de Telecomunicaciones de Bogotá S.A.ETB - ESP</t>
  </si>
  <si>
    <t>Otro</t>
  </si>
  <si>
    <t>Empresa de Energía de Bogotá S.A. EEB - ESP</t>
  </si>
  <si>
    <t>Meta ODS</t>
  </si>
  <si>
    <t>De aquí a 2030, erradicar para todas las personas y en todo el mundo la pobreza extrema (actualmente se considera que sufren pobreza extrema las personas que viven con menos de 1,25 dólares de los Estados Unidos al día)</t>
  </si>
  <si>
    <t>De aquí a 2030, reducir al menos a la mitad la proporción de hombres, mujeres y niños de todas las edades que viven en la pobreza en todas sus dimensiones con arreglo a las definiciones nacionales</t>
  </si>
  <si>
    <t>Implementar a nivel nacional sistemas y medidas apropiados de protección social para todos, incluidos niveles mínimos, y, de aquí a 2030, lograr una amplia cobertura de las personas pobres y vulnerables</t>
  </si>
  <si>
    <t>De aquí a 2030, garantizar que todos los hombres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</si>
  <si>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</si>
  <si>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De aquí a 2030, poner fin al hambre y asegurar el acceso de todas las personas, en particular los pobres y las personas en situaciones de vulnerabilidad, incluidos los niños menores de 1 año, a una alimentación sana, nutritiva y suficiente durante todo el año</t>
  </si>
  <si>
    <t>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</si>
  <si>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De aquí a 2030, reducir la tasa mundial de mortalidad materna a menos de 70 por cada 100.000 nacidos vivos</t>
  </si>
  <si>
    <t>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</si>
  <si>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De aquí a 2030, poner fin a las epidemias del SIDA, la tuberculosis, la malaria y las enfermedades tropicales desatendidas y combatir la hepatitis, las enfermedades transmitidas por el agua y otras enfermedades transmisibles</t>
  </si>
  <si>
    <t>De aquí a 2030, reducir en un tercio la mortalidad prematura por enfermedades no transmisibles mediante su prevención y tratamiento, y promover la salud mental y el bienestar</t>
  </si>
  <si>
    <t>Fortalecer la prevención y el tratamiento del abuso de sustancias adictivas, incluido el uso indebido de estupefacientes y el consumo nocivo de alcohol</t>
  </si>
  <si>
    <t>De aquí a 2020, reducir a la mitad el número de muertes y lesiones causadas por accidentes de tráfico en el mundo</t>
  </si>
  <si>
    <t>De aquí a 2030, garantizar el acceso universal a los servicios de salud sexual y reproductiva, incluidos los de planificación familiar, información y educación, y la integración de la salud reproductiva en las estrategias y los programas nacionales</t>
  </si>
  <si>
    <t>Lograr la cobertura sanitaria universal, incluida la protección contra los riesgos financieros, el acceso a servicios de salud esenciales de calidad y el acceso a medicamentos y vacunas inocuos, eficaces, asequibles y de calidad para todos</t>
  </si>
  <si>
    <t>De aquí a 2030, reducir considerablemente el número de muertes y enfermedades causadas por productos químicos peligrosos y por la polución y contaminación del aire, el agua y el suelo</t>
  </si>
  <si>
    <t>Fortalecer la aplicación del Convenio Marco de la Organización Mundial de la Salud para el Control del Tabaco en todos los países, según proceda</t>
  </si>
  <si>
    <t>De aquí a 2030, asegurar que todas las niñas y todos los niños terminen la enseñanza primaria y secundaria, que ha de ser gratuita, equitativa y de calidad y producir resultados de aprendizaje pertinentes y efectivos.</t>
  </si>
  <si>
    <t>De aquí a 2030, asegurar que todas las niñas y todos los niños tengan acceso a servicios de atención y desarrollo en la primera infancia y educación preescolar de calidad, a fin de que estén preparados para la enseñanza primaria.</t>
  </si>
  <si>
    <t>De aquí a 2030, asegurar el acceso igualitario de todos los hombres y las mujeres a una formación técnica, profesional y superior de calidad, incluida la enseñanza universitaria.</t>
  </si>
  <si>
    <t xml:space="preserve">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 </t>
  </si>
  <si>
    <t xml:space="preserve">De aquí a 2030, asegurar que todos los jóvenes y una proporción considerable de los adultos, tanto hombres como mujeres, estén alfabetizados y tengan nociones elementales de aritmética. </t>
  </si>
  <si>
    <t xml:space="preserve">Construir y adecuar instalaciones educativas que tengan en cuenta las necesidades de los niños y las personas con discapacidad y las diferencias de género, y que ofrezcan entornos de aprendizaje seguros, no violentos, inclusivos y eficaces para todos. </t>
  </si>
  <si>
    <t>Poner fin a todas las formas de discriminación contra todas las mujeres y las niñas en todo el mundo</t>
  </si>
  <si>
    <t>Eliminar todas las formas de violencia contra todas las mujeres y las niñas en los ámbitos público y privado, incluidas la trata y la explotación sexual y otros tipos de explotación</t>
  </si>
  <si>
    <t>Eliminar todas las prácticas nocivas, como el matrimonio infantil, precoz y forzado y la mutilación genital femenina</t>
  </si>
  <si>
    <t>Reconocer y valorar los cuidados y el trabajo doméstico no remunerados mediante servicios públicos, infraestructuras y políticas de protección social, y promoviendo la responsabilidad compartida en el hogar y la familia, según proceda en cada país</t>
  </si>
  <si>
    <t>Asegurar la participación plena y efectiva de las mujeres y la igualdad de oportunidades de liderazgo a todos los niveles decisorios en la vida política, económica y pública</t>
  </si>
  <si>
    <t>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</si>
  <si>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</si>
  <si>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Mejorar el uso de la tecnología instrumental, en particular la tecnología de la información y las comunicaciones, para promover el empoderamiento de las mujeres</t>
  </si>
  <si>
    <t>De aquí a 2030, lograr el acceso universal y equitativo al agua potable a un precio asequible para todos</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</si>
  <si>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</si>
  <si>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</si>
  <si>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</si>
  <si>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De aquí a 2030, implementar la gestión integrada de los recursos hídricos a todos los niveles, incluso mediante la cooperación transfronteriza, según proceda</t>
  </si>
  <si>
    <t>De aquí a 2030, garantizar el acceso universal a servicios energéticos asequibles, fiables y modernos</t>
  </si>
  <si>
    <t>De aquí a 2030, aumentar considerablemente la proporción de energía renovable en el conjunto de fuentes energéticas</t>
  </si>
  <si>
    <t>De aquí a 2030, duplicar la tasa mundial de mejora de la eficiencia energética</t>
  </si>
  <si>
    <t>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</si>
  <si>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Mantener el crecimiento económico per cápita de conformidad con las circunstancias nacionales y, en particular, un crecimiento del producto interno bruto de al menos el 7% anual en los países menos adelantados</t>
  </si>
  <si>
    <t>Lograr niveles más elevados de productividad económica mediante la diversificación, la modernización tecnológica y la innovación, entre otras cosas centrándose en los sectores con gran valor añadido y un uso intensivo de la mano de obra</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</si>
  <si>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</si>
  <si>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</si>
  <si>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De aquí a 2030, lograr el empleo pleno y productivo y el trabajo decente para todas las mujeres y los hombres, incluidos los jóvenes y las personas con discapacidad, así como la igualdad de remuneración por trabajo de igual valor</t>
  </si>
  <si>
    <t>De aquí a 2020, reducir considerablemente la proporción de jóvenes que no están empleados y no cursan estudios ni reciben capacitación</t>
  </si>
  <si>
    <t>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</si>
  <si>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Proteger los derechos laborales y promover un entorno de trabajo seguro y sin riesgos para todos los trabajadores, incluidos los trabajadores migrantes, en particular las mujeres migrantes y las personas con empleos precarios</t>
  </si>
  <si>
    <t>De aquí a 2030, elaborar y poner en práctica políticas encaminadas a promover un turismo sostenible que cree puestos de trabajo y promueva la cultura y los productos locales</t>
  </si>
  <si>
    <t>Fortalecer la capacidad de las instituciones financieras nacionales para fomentar y ampliar el acceso a los servicios bancarios, financieros y de seguros para todos</t>
  </si>
  <si>
    <t>Industriainnovacióneinfraestructura</t>
  </si>
  <si>
    <t>Aumentar significativamente el acceso a la tecnología de la información y las comunicaciones y esforzarse por proporcionar acceso universal y asequible a Internet en los países menos adelantados de aquí a 2020</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</si>
  <si>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</si>
  <si>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</si>
  <si>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</si>
  <si>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</si>
  <si>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Apoyar el desarrollo de tecnologías, la investigación y la innovación nacionales en los países en desarrollo, incluso garantizando un entorno normativo propicio a la diversificación industrial y la adición de valor a los productos básicos, entre otras cosas</t>
  </si>
  <si>
    <t>De aquí a 2030, lograr progresivamente y mantener el crecimiento de los ingresos del 40% más pobre de la población a una tasa superior a la media nacional</t>
  </si>
  <si>
    <t>De aquí a 2030, potenciar y promover la inclusión social, económica y política de todas las personas, independientemente de su edad, sexo, discapacidad, raza, etnia, origen, religión o situación económica u otra condición</t>
  </si>
  <si>
    <t>Adoptar políticas, especialmente fiscales, salariales y de protección social, y lograr progresivamente una mayor igualdad</t>
  </si>
  <si>
    <t>De aquí a 2030, asegurar el acceso de todas las personas a viviendas y servicios básicos adecuados, seguros y asequibles y mejorar los barrios marginales</t>
  </si>
  <si>
    <t>Redoblar los esfuerzos para proteger y salvaguardar el patrimonio cultural y natural del mundo</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</si>
  <si>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</si>
  <si>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De aquí a 2030, reducir el impacto ambiental negativo per cápita de las ciudades, incluso prestando especial atención a la calidad del aire y la gestión de los desechos municipales y de otro tipo</t>
  </si>
  <si>
    <t>De aquí a 2030, proporcionar acceso universal a zonas verdes y espacios públicos seguros, inclusivos y accesibles, en particular para las mujeres y los niños, las personas de edad y las personas con discapacidad</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</si>
  <si>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</si>
  <si>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De aquí a 2030, reducir considerablemente la generación de desechos mediante actividades de prevención, reducción, reciclado y reutilización</t>
  </si>
  <si>
    <t>De aquí a 2030, reducir a la mitad el desperdicio de alimentos per cápita mundial en la venta al por menor y a nivel de los consumidores y reducir las pérdidas de alimentos en las cadenas de producción y suministro, incluidas las pérdidas posteriores a la cosecha</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</si>
  <si>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</si>
  <si>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Alentar a las empresas, en especial las grandes empresas y las empresas transnacionales, a que adopten prácticas sostenibles e incorporen información sobre la sostenibilidad en su ciclo de presentación de informes</t>
  </si>
  <si>
    <t>Elaborar y aplicar instrumentos para vigilar los efectos en el desarrollo sostenible, a fin de lograr un turismo sostenible que cree puestos de trabajo y promueva la cultura y los productos locales</t>
  </si>
  <si>
    <t>Fortalecer la resiliencia y la capacidad de adaptación a los riesgos relacionados con el clima y los desastres naturales en todos los países</t>
  </si>
  <si>
    <t>Incorporar medidas relativas al cambio climático en las políticas, estrategias y planes nacionales</t>
  </si>
  <si>
    <t>De aquí a 2020, conservar al menos el 10% de las zonas costeras y marinas, de conformidad con las leyes nacionales y el derecho internacional y sobre la base de la mejor información científica disponible</t>
  </si>
  <si>
    <t>De aquí a 2025, prevenir y reducir significativamente la contaminación marina de todo tipo, en particular la producida por actividades realizadas en tierra, incluidos los detritos marinos y la polución por nutrientes</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</si>
  <si>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</si>
  <si>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Adoptar medidas urgentes y significativas para reducir la degradación de los hábitats naturales, detener la pérdida de la diversidad biológica y, para 2020, proteger las especies amenazadas y evitar su extinción</t>
  </si>
  <si>
    <t>Reducir significativamente todas las formas de violencia y las correspondientes tasas de mortalidad en todo el mundo</t>
  </si>
  <si>
    <t>Promover el estado de derecho en los planos nacional e internacional y garantizar la igualdad en el acceso a la justicia para todos</t>
  </si>
  <si>
    <t>Garantizar el acceso público a la información y proteger las libertades fundamentales, de conformidad con las leyes nacionales y los acuerdos internacionales</t>
  </si>
  <si>
    <t>Fortalecer las instituciones nacionales pertinentes, incluso mediante la cooperación internacional, con miras a crear capacidad a todos los niveles, en particular en los países en desarrollo, para prevenir la violencia y combatir el terrorismo y la delincuencia</t>
  </si>
  <si>
    <t>Instrucciones para el diligenciamiento del Plan de Acción</t>
  </si>
  <si>
    <r>
      <rPr>
        <sz val="14"/>
        <rFont val="Arial Narrow"/>
        <family val="2"/>
      </rPr>
      <t xml:space="preserve">En el diligenciamiento del formato </t>
    </r>
    <r>
      <rPr>
        <b/>
        <sz val="14"/>
        <rFont val="Arial Narrow"/>
        <family val="2"/>
      </rPr>
      <t>NO</t>
    </r>
    <r>
      <rPr>
        <sz val="14"/>
        <rFont val="Arial Narrow"/>
        <family val="2"/>
      </rPr>
      <t xml:space="preserve"> utilizar mayúsculas sostenidas, letra cursiva, doble espacios, cambiar los títulos, ni combinar celdas, lo anterior con el fin de facilitar la migración de la información al sistema de información</t>
    </r>
  </si>
  <si>
    <t>Secciones</t>
  </si>
  <si>
    <t>Descripción</t>
  </si>
  <si>
    <t>Información General</t>
  </si>
  <si>
    <r>
      <rPr>
        <b/>
        <sz val="12"/>
        <rFont val="Arial Narrow"/>
        <family val="2"/>
      </rPr>
      <t xml:space="preserve">a. Nombre de la política pública: </t>
    </r>
    <r>
      <rPr>
        <sz val="12"/>
        <rFont val="Arial Narrow"/>
        <family val="2"/>
      </rPr>
      <t xml:space="preserve">
- Escribir el nombre de la política pública.</t>
    </r>
  </si>
  <si>
    <r>
      <t xml:space="preserve">b. Documento CONPES Distrital #:
</t>
    </r>
    <r>
      <rPr>
        <sz val="12"/>
        <rFont val="Arial Narrow"/>
        <family val="2"/>
      </rPr>
      <t>Aplica para documentos de política aprobados por el CONPES D.C.</t>
    </r>
    <r>
      <rPr>
        <b/>
        <sz val="12"/>
        <rFont val="Arial Narrow"/>
        <family val="2"/>
      </rPr>
      <t xml:space="preserve">
</t>
    </r>
    <r>
      <rPr>
        <sz val="12"/>
        <rFont val="Arial Narrow"/>
        <family val="2"/>
      </rPr>
      <t>Esta información será diligenciada por la Secretaría Técnica del CONPES D.C una vez se numere el documento y se publique.
Esta numeración aplica solamente para políticas públicas nuevas que surtan todo el procedimiento CONPES D.C.
Las PP vigentes que formulan su plan de acción será aprobado por CONPES D.C. pero no tendrían ninguna numeración.</t>
    </r>
  </si>
  <si>
    <r>
      <rPr>
        <b/>
        <sz val="12"/>
        <rFont val="Arial Narrow"/>
        <family val="2"/>
      </rPr>
      <t xml:space="preserve">c. Fecha de aprobación: 
</t>
    </r>
    <r>
      <rPr>
        <sz val="12"/>
        <rFont val="Arial Narrow"/>
        <family val="2"/>
      </rPr>
      <t>Si es política pública vigente coloque la fecha de aprobación del acto administrativo.</t>
    </r>
    <r>
      <rPr>
        <b/>
        <sz val="12"/>
        <rFont val="Arial Narrow"/>
        <family val="2"/>
      </rPr>
      <t xml:space="preserve">
</t>
    </r>
    <r>
      <rPr>
        <sz val="12"/>
        <rFont val="Arial Narrow"/>
        <family val="2"/>
      </rPr>
      <t>En caso que sean documentos de política aprobados por el CONPES D.C., la Secretaría Técnica suscribe la fecha de aprobación una vez se numere el documento y publique.
Corresponde a la fecha de sesión CONPES D.C</t>
    </r>
  </si>
  <si>
    <r>
      <rPr>
        <b/>
        <sz val="12"/>
        <rFont val="Arial Narrow"/>
        <family val="2"/>
      </rPr>
      <t>d. Fecha de actualización:</t>
    </r>
    <r>
      <rPr>
        <sz val="12"/>
        <rFont val="Arial Narrow"/>
        <family val="2"/>
      </rPr>
      <t xml:space="preserve">
Esta información será diligenciada por la Secretaría Técnica del CONPES D.C.
Corresponde a la fecha en la que se modifique datos del Plan de Acción. </t>
    </r>
  </si>
  <si>
    <r>
      <t xml:space="preserve">e. Fecha de corte seguimiento:
</t>
    </r>
    <r>
      <rPr>
        <sz val="12"/>
        <rFont val="Arial Narrow"/>
        <family val="2"/>
      </rPr>
      <t>Esta información será diligenciada por la Secretaría Técnica del CONPES D.C.
Corresponde a la fecha de corte en la que se haga seguimiento a los planes de acción, establecida cada 6 meses.</t>
    </r>
  </si>
  <si>
    <r>
      <t xml:space="preserve">f. Sector y entidad líder: </t>
    </r>
    <r>
      <rPr>
        <sz val="12"/>
        <rFont val="Arial Narrow"/>
        <family val="2"/>
      </rPr>
      <t>Lista desplegable</t>
    </r>
    <r>
      <rPr>
        <b/>
        <sz val="12"/>
        <rFont val="Arial Narrow"/>
        <family val="2"/>
      </rPr>
      <t xml:space="preserve">
</t>
    </r>
    <r>
      <rPr>
        <sz val="12"/>
        <rFont val="Arial Narrow"/>
        <family val="2"/>
      </rPr>
      <t>Relacionar el sector y la entidad cabeza de sector que lidera la política pública.</t>
    </r>
  </si>
  <si>
    <r>
      <t>g. Sectores y entidades corresponsables:</t>
    </r>
    <r>
      <rPr>
        <sz val="12"/>
        <rFont val="Arial Narrow"/>
        <family val="2"/>
      </rPr>
      <t xml:space="preserve"> Lista desplegable</t>
    </r>
    <r>
      <rPr>
        <b/>
        <sz val="12"/>
        <rFont val="Arial Narrow"/>
        <family val="2"/>
      </rPr>
      <t xml:space="preserve">
</t>
    </r>
    <r>
      <rPr>
        <sz val="12"/>
        <rFont val="Arial Narrow"/>
        <family val="2"/>
      </rPr>
      <t>Se deben relacionar las entidades que son corresponsables en la formulación e implementación de la política pública.</t>
    </r>
  </si>
  <si>
    <t>Objetivos</t>
  </si>
  <si>
    <r>
      <rPr>
        <b/>
        <sz val="12"/>
        <rFont val="Arial Narrow"/>
        <family val="2"/>
      </rPr>
      <t>a. Objetivo General:</t>
    </r>
    <r>
      <rPr>
        <sz val="12"/>
        <rFont val="Arial Narrow"/>
        <family val="2"/>
      </rPr>
      <t xml:space="preserve">
Corresponde al propósito general de la política pública. 
Definido en la política pública con el fin de responder a la problemática o situación identificada, expresa el resultado que se desea alcanzar.
Debe estar escrito en infinitivo.</t>
    </r>
  </si>
  <si>
    <r>
      <rPr>
        <b/>
        <sz val="12"/>
        <rFont val="Arial Narrow"/>
        <family val="2"/>
      </rPr>
      <t xml:space="preserve">b. Objetivos Específicos: 
</t>
    </r>
    <r>
      <rPr>
        <sz val="12"/>
        <rFont val="Arial Narrow"/>
        <family val="2"/>
      </rPr>
      <t>Corresponden a las acciones que se deben cumplir para alcanzar el objetivo general.
Están definidos en la política.
Inserte cuantas filas sean necesarias.</t>
    </r>
  </si>
  <si>
    <r>
      <rPr>
        <b/>
        <sz val="12"/>
        <rFont val="Arial Narrow"/>
        <family val="2"/>
      </rPr>
      <t xml:space="preserve">c. Importancia relativa del objetivo especifico: </t>
    </r>
    <r>
      <rPr>
        <sz val="12"/>
        <rFont val="Arial Narrow"/>
        <family val="2"/>
      </rPr>
      <t>Se expresa en número y corresponde al valor que se le asigna al objetivo, este se determina por la sumatoria de las importancias relativas asignadas a los productos relacionados con cada objetivo.</t>
    </r>
  </si>
  <si>
    <t>Indicadores de Resultado y Producto</t>
  </si>
  <si>
    <r>
      <t xml:space="preserve">a. Resultado o producto esperado: </t>
    </r>
    <r>
      <rPr>
        <sz val="12"/>
        <rFont val="Arial Narrow"/>
        <family val="2"/>
      </rPr>
      <t xml:space="preserve">Se entiende el </t>
    </r>
    <r>
      <rPr>
        <b/>
        <sz val="12"/>
        <rFont val="Arial Narrow"/>
        <family val="2"/>
      </rPr>
      <t xml:space="preserve">resultado esperado </t>
    </r>
    <r>
      <rPr>
        <sz val="12"/>
        <rFont val="Arial Narrow"/>
        <family val="2"/>
      </rPr>
      <t xml:space="preserve">como el efecto generado por la entrega de bienes y servicios por parte del Estado sobre una población específica.
Se entiende como </t>
    </r>
    <r>
      <rPr>
        <b/>
        <sz val="12"/>
        <rFont val="Arial Narrow"/>
        <family val="2"/>
      </rPr>
      <t xml:space="preserve">producto esperado </t>
    </r>
    <r>
      <rPr>
        <sz val="12"/>
        <rFont val="Arial Narrow"/>
        <family val="2"/>
      </rPr>
      <t>aquel que mide los bienes y servicios provistos por el Estado que se obtienen de la transformación de los insumos a través de las actividades.
Inserte cuantas filas sean necesarias de acuerdo al número de resultados y productos.</t>
    </r>
  </si>
  <si>
    <r>
      <rPr>
        <b/>
        <sz val="12"/>
        <rFont val="Arial Narrow"/>
        <family val="2"/>
      </rPr>
      <t>b. Importancia relativa del indicador de resultado:</t>
    </r>
    <r>
      <rPr>
        <sz val="12"/>
        <rFont val="Arial Narrow"/>
        <family val="2"/>
      </rPr>
      <t xml:space="preserve"> Este valor corresponde a la sumatoria del valor asignado al indicador de producto debido a su importancia e incidencia en el cumplimiento del resultado. Su sumatoria asignarán el valor de la importancia relativa del objetivo. 
-La sumatoria de los objetivos deberá ser 100%
</t>
    </r>
    <r>
      <rPr>
        <b/>
        <sz val="12"/>
        <rFont val="Arial Narrow"/>
        <family val="2"/>
      </rPr>
      <t>Importancia relativa del indicador de producto:</t>
    </r>
    <r>
      <rPr>
        <sz val="12"/>
        <rFont val="Arial Narrow"/>
        <family val="2"/>
      </rPr>
      <t xml:space="preserve"> El valor asignado corresponde a la importancia e incidencia que se considera tiene el producto en el cumplimiento del resultado y del objetivo sucesivamente.</t>
    </r>
  </si>
  <si>
    <r>
      <t xml:space="preserve">c. Nombre del indicador de resultado o de producto: </t>
    </r>
    <r>
      <rPr>
        <sz val="12"/>
        <rFont val="Arial Narrow"/>
        <family val="2"/>
      </rPr>
      <t>Se pueden establecer más de un indicador de resultado los cuales le apuntan al cumplimiento del Objetivo de la política.
Escriba el nombre del indicador.
Debe evidenciar con precisión la propiedad a medir y guardar coherencia con la fórmula de cálculo.</t>
    </r>
  </si>
  <si>
    <r>
      <rPr>
        <b/>
        <sz val="12"/>
        <rFont val="Arial Narrow"/>
        <family val="2"/>
      </rPr>
      <t xml:space="preserve">d. Fórmula de cálculo del indicador de resultado o de producto: </t>
    </r>
    <r>
      <rPr>
        <sz val="12"/>
        <rFont val="Arial Narrow"/>
        <family val="2"/>
      </rPr>
      <t>Escribir la expresión matemática con la cual se calcula el indicador.</t>
    </r>
  </si>
  <si>
    <r>
      <rPr>
        <b/>
        <sz val="12"/>
        <rFont val="Arial Narrow"/>
        <family val="2"/>
      </rPr>
      <t xml:space="preserve">e.Enfoque: </t>
    </r>
    <r>
      <rPr>
        <sz val="12"/>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más de un enfoque se separan con un punto y coma (;).</t>
    </r>
  </si>
  <si>
    <r>
      <rPr>
        <b/>
        <sz val="12"/>
        <rFont val="Arial Narrow"/>
        <family val="2"/>
      </rPr>
      <t>d. Tipo de anualización:</t>
    </r>
    <r>
      <rPr>
        <sz val="12"/>
        <rFont val="Arial Narrow"/>
        <family val="2"/>
      </rPr>
      <t xml:space="preserve">
- Define la forma en que se calculan los avances del indicador con respecto a la meta, lo que permite determinar su porcentaje de avance.
-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
Indicadores de tipo </t>
    </r>
    <r>
      <rPr>
        <b/>
        <sz val="12"/>
        <rFont val="Arial Narrow"/>
        <family val="2"/>
      </rPr>
      <t>suma</t>
    </r>
    <r>
      <rPr>
        <sz val="12"/>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
Indicadores de tipo</t>
    </r>
    <r>
      <rPr>
        <b/>
        <sz val="12"/>
        <rFont val="Arial Narrow"/>
        <family val="2"/>
      </rPr>
      <t xml:space="preserve"> constante</t>
    </r>
    <r>
      <rPr>
        <sz val="12"/>
        <rFont val="Arial Narrow"/>
        <family val="2"/>
      </rPr>
      <t xml:space="preserve">: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
Indicadores de tipo </t>
    </r>
    <r>
      <rPr>
        <b/>
        <sz val="12"/>
        <rFont val="Arial Narrow"/>
        <family val="2"/>
      </rPr>
      <t>creciente</t>
    </r>
    <r>
      <rPr>
        <sz val="12"/>
        <rFont val="Arial Narrow"/>
        <family val="2"/>
      </rPr>
      <t xml:space="preserve">: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
Indicadores de tipo </t>
    </r>
    <r>
      <rPr>
        <b/>
        <sz val="12"/>
        <rFont val="Arial Narrow"/>
        <family val="2"/>
      </rPr>
      <t>decreciente</t>
    </r>
    <r>
      <rPr>
        <sz val="12"/>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</si>
  <si>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r>
      <rPr>
        <b/>
        <sz val="12"/>
        <rFont val="Arial Narrow"/>
        <family val="2"/>
      </rPr>
      <t>e. Indicador del PDD:</t>
    </r>
    <r>
      <rPr>
        <sz val="12"/>
        <rFont val="Arial Narrow"/>
        <family val="2"/>
      </rPr>
      <t xml:space="preserve"> Se refiere a si el indicador de resultado o de producto es un indicador del PDD, responda sí o no y posteriormente identificar la relación del indicador con la estructura del PDD.
Para los indicadores que sean identificados del PDD se debe referir el Código de la Meta PDD.
Esta matríz se encuentra en la caja de herramientas.</t>
    </r>
  </si>
  <si>
    <r>
      <rPr>
        <b/>
        <sz val="12"/>
        <rFont val="Arial Narrow"/>
        <family val="2"/>
      </rPr>
      <t>f. Objetivo de Desarrollo Sostenible ODS:</t>
    </r>
    <r>
      <rPr>
        <sz val="12"/>
        <rFont val="Arial Narrow"/>
        <family val="2"/>
      </rPr>
      <t xml:space="preserve"> </t>
    </r>
    <r>
      <rPr>
        <sz val="12"/>
        <color rgb="FF000000"/>
        <rFont val="Arial Narrow"/>
        <family val="2"/>
      </rPr>
      <t>Cada producto, debe relacionarse de acuerdo con los objetivos mundiales, a su vez debe ser identificada la meta del ODS.
Esta matríz se encuentra en la caja de herramientas.</t>
    </r>
  </si>
  <si>
    <r>
      <rPr>
        <b/>
        <sz val="12"/>
        <rFont val="Arial Narrow"/>
        <family val="2"/>
      </rPr>
      <t>g. Línea base:</t>
    </r>
    <r>
      <rPr>
        <sz val="12"/>
        <rFont val="Arial Narrow"/>
        <family val="2"/>
      </rPr>
      <t xml:space="preserve">
-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 
-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
-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
- El valor de la línea base debe estar expresado en la misma unidad de la meta.
- Se escribe un valor que puede ser cero (0) cuando se tiene certeza luego de realizar una medición.
- Se escribe No Disponible (ND) cuando no se cuenta o se espera el resultado de una medición.</t>
    </r>
  </si>
  <si>
    <r>
      <rPr>
        <b/>
        <sz val="12"/>
        <rFont val="Arial Narrow"/>
        <family val="2"/>
      </rPr>
      <t>h. Tiempos de ejecución:</t>
    </r>
    <r>
      <rPr>
        <sz val="12"/>
        <rFont val="Arial Narrow"/>
        <family val="2"/>
      </rPr>
      <t xml:space="preserve"> ¿En cuánto tiempo se alcanzará la meta? Es decir, el período que tomará lograr el resultado o producto.</t>
    </r>
    <r>
      <rPr>
        <b/>
        <sz val="12"/>
        <rFont val="Arial Narrow"/>
        <family val="2"/>
      </rPr>
      <t xml:space="preserve">
Año inicio y Año Fin: </t>
    </r>
    <r>
      <rPr>
        <sz val="12"/>
        <rFont val="Arial Narrow"/>
        <family val="2"/>
      </rPr>
      <t>Corresponde al año en el que inicia la acción y el año en el que se espera esta finalice.</t>
    </r>
  </si>
  <si>
    <r>
      <rPr>
        <b/>
        <sz val="12"/>
        <rFont val="Arial Narrow"/>
        <family val="2"/>
      </rPr>
      <t>i. Metas - anuales y final:</t>
    </r>
    <r>
      <rPr>
        <sz val="12"/>
        <rFont val="Arial Narrow"/>
        <family val="2"/>
      </rPr>
      <t xml:space="preserve">
- Es la representación cuantitativa del objetivo de la intervención pública, sea este de resultado o producto.
- Cantidad programada o valor objetivo que espera alcanzar el indicador en un periodo específico (año).
- Meta final: ¿Qué valor se espera tome el indicador tras la implementación de la intervención pública?
- Indique la meta del indicador, solo en términos numéricos (porcentajes o valores absolutos), no escriba palabras. 
- Registre las metas de forma acumulada. 
- En los casos en los que el indicador cuente con línea base, por favor adicione este valor a las metas definidas.
- Inserte las columnas que considere necesarias para referenciar los años de la intervención de la política pública.</t>
    </r>
  </si>
  <si>
    <t>Costos estimados y recursos disponibles</t>
  </si>
  <si>
    <r>
      <rPr>
        <b/>
        <sz val="12"/>
        <rFont val="Arial Narrow"/>
        <family val="2"/>
      </rPr>
      <t xml:space="preserve">a. Costos estimados:
En el caso de no contar con el dato por dificultades en su cálculo no colocar cero (0) dejarlo vacío.
</t>
    </r>
    <r>
      <rPr>
        <sz val="12"/>
        <rFont val="Arial Narrow"/>
        <family val="2"/>
      </rPr>
      <t>-Indique el costo estimado del cumplimiento del producto.
-Las cifras debe expresarse en millones de pesos, ejemplo: 300.000.000 colocar 300.
-Totalice los costos por producto y por vigencia. 
-No se deben diligenciar celdas con valores cero. En los casos en los que no pueda determinar los costos, deje la celda vacía.</t>
    </r>
  </si>
  <si>
    <r>
      <t>b. Recursos disponibles:</t>
    </r>
    <r>
      <rPr>
        <sz val="12"/>
        <rFont val="Arial Narrow"/>
        <family val="2"/>
      </rPr>
      <t xml:space="preserve"> Corresponden al valor destinado para el cumplimiento del producto y es el recurso con el que se cuenta para su avance y cumplimiento.</t>
    </r>
  </si>
  <si>
    <r>
      <t>c. Fuente de financiación:</t>
    </r>
    <r>
      <rPr>
        <sz val="12"/>
        <rFont val="Arial Narrow"/>
        <family val="2"/>
      </rPr>
      <t xml:space="preserve"> Esta puede ser por funcionamiento, inversión, crédito, cooperación, donación, sector privado, entre otras. Si se aborda más de una fuente de financiación se separan con un punto y coma (;).</t>
    </r>
  </si>
  <si>
    <r>
      <rPr>
        <b/>
        <sz val="12"/>
        <rFont val="Arial Narrow"/>
        <family val="2"/>
      </rPr>
      <t>a.</t>
    </r>
    <r>
      <rPr>
        <sz val="12"/>
        <rFont val="Arial Narrow"/>
        <family val="2"/>
      </rPr>
      <t xml:space="preserve"> Corresponde a la información de la persona de contacto en la que se relaciona el sector, la entidad responsable de ejecutar y avanzar en el indicador, así como de alcanzar el producto. </t>
    </r>
    <r>
      <rPr>
        <b/>
        <sz val="12"/>
        <rFont val="Arial Narrow"/>
        <family val="2"/>
      </rPr>
      <t>Esta información debe estar diligenciada completamente.</t>
    </r>
  </si>
  <si>
    <t>Corresponsable de la ejecución</t>
  </si>
  <si>
    <r>
      <rPr>
        <b/>
        <sz val="12"/>
        <rFont val="Arial Narrow"/>
        <family val="2"/>
      </rPr>
      <t>a.</t>
    </r>
    <r>
      <rPr>
        <sz val="12"/>
        <rFont val="Arial Narrow"/>
        <family val="2"/>
      </rPr>
      <t xml:space="preserve"> Corresponde a la información de las personas de contacto que son corresponsables en el cumplimiento del producto. Se debe relacionar la información del sector, la entidad corresponsable del cumplimiento del producto. Esta información debe estar diligenciada completamente, estar escritos los nombres completos de las entidades sin abreviaciones, y para cada uno separarse por punto y coma (;). Ej. Sector Gobierno; Sector Cultura; Sector Planeación, así para cada celda de entidad, teléfono, correo electrónico.</t>
    </r>
  </si>
  <si>
    <t xml:space="preserve">(Sumatoria de jóvenes remitidos a procesos de empleo, formados en competencias blandas que participaron en programa de cierre de brechas de la SDEE/ Total de jóvenes registrados en la Agencia Pública de Empleo de la SDDE.)*100 </t>
  </si>
  <si>
    <t xml:space="preserve">4.1 Joven que cuenta con acceso a  servicios de salud de detección temprana y protección específica en el marco de la Ruta de promoción y Mantenimiento de la Salud. </t>
  </si>
  <si>
    <t xml:space="preserve">4.2 Jóvenes que pueden identificar y prevenir riesgos en salud mental, a través de la toma de decisiones informada. </t>
  </si>
  <si>
    <t xml:space="preserve"> 4.3. Jóvenes con habilidades para tomar decisiones concientes frente a los factores asociados al consumo de SPA.</t>
  </si>
  <si>
    <t>4.4. Jóvenes que toman decisiones libres frente a la maternidad y paternidad.</t>
  </si>
  <si>
    <t>4.5. Joven que ejerce de sus derechos sexuales y sus derechos reproductivos, de manera planeada y protegida.</t>
  </si>
  <si>
    <t>4.5. Joven que ejerce de sus derechos sexuales y sus derechos reproductivos, de manera  planeada y protegida.</t>
  </si>
  <si>
    <r>
      <t xml:space="preserve">Objetivo General de la Política Pública: </t>
    </r>
    <r>
      <rPr>
        <sz val="11"/>
        <rFont val="Arial Narrow"/>
        <family val="2"/>
      </rPr>
      <t xml:space="preserve">ampliar las oportunidades, individuales y colectivas, de las juventudes para que puedan elegir lo que quieren ser y hacer hacia la construcción de proyectos de vida, que permitan el ejercicio pleno de su ciudadanía para beneficio personal y de la sociedad, a través del mejoramiento del conjunto de acciones institucionales y el fortalecimiento de sus entornos relacionales. </t>
    </r>
  </si>
  <si>
    <t xml:space="preserve">SecretarÍa Distrital de Integraciòn Social </t>
  </si>
  <si>
    <t xml:space="preserve">7.2. Jóvenes que protegen y fomentan el bienestar animal. </t>
  </si>
  <si>
    <t xml:space="preserve">Poblacional/Ambiental </t>
  </si>
  <si>
    <t>Luz Marina Galindo Cruz</t>
  </si>
  <si>
    <t>Jefe Oficina Asesora de Planeación</t>
  </si>
  <si>
    <t>planeacion@proteccionanimalbogota.gov.co</t>
  </si>
  <si>
    <t>6477117 ext 1013</t>
  </si>
  <si>
    <t>Secretarías, Institutos Distritales y alcaldías locales.</t>
  </si>
  <si>
    <t>4.1.6 Unidades de protección integral (UPI) del IDIPRON con acciones permanentes y continuas del Plan de Intervenciones Colectivas (PIC) por parte de la Secretaría Distrital de Salud, con especial énfasis en el consumo de sustancias psicoactivas, salud sexual y reproductiva y salud mental .</t>
  </si>
  <si>
    <t>( Número de instituciones UPIs del IDIPRON con acciones permanentes y continuas del PIC / Número Total de instituciones UPIs del IDIPRON) x 100</t>
  </si>
  <si>
    <t xml:space="preserve">Porcentaje de instituciones UPIs del IDIPRON con acciones permanentes y continuas del PIC. </t>
  </si>
  <si>
    <t>Dirección de cultura ciudadana</t>
  </si>
  <si>
    <t>Victor Manuel Rodriguez</t>
  </si>
  <si>
    <t>victor.rodriguez@scrd.gov.co</t>
  </si>
  <si>
    <t>Mauricio Agudelo</t>
  </si>
  <si>
    <t>mauricio.agudelo@scrd.gov.co</t>
  </si>
  <si>
    <t>Dirección de Arte, Cultura y Patrimonio</t>
  </si>
  <si>
    <t>Maria Claudia Ferrer</t>
  </si>
  <si>
    <t>maria.ferrer@scrd.gov.co</t>
  </si>
  <si>
    <t xml:space="preserve">Dirección de asuntos locales </t>
  </si>
  <si>
    <t>Subdirección de Formación Subdirección Artística y Cultural Ofinia Asesora de Planeación</t>
  </si>
  <si>
    <t xml:space="preserve">Marcela Trujillo Katherine Padilla Johny Castro Luz Patricia Quintanilla/Jose Antonio Ramirez Mauricio Agudelo </t>
  </si>
  <si>
    <t>3795750 Ext.5000 3118404563 2889988 321 527 8857</t>
  </si>
  <si>
    <t>3795750 Ext.3000 3274850 Ext. 766</t>
  </si>
  <si>
    <t>3795750 Ext.2000 3795750 Ext.3000</t>
  </si>
  <si>
    <t>3795750 Ext.5000 2889988"</t>
  </si>
  <si>
    <t>marcela.trujillo@idartes.gov.co kpadilla@fuga.gov.co jcastro@ofb.gov.co l.quintanilla@idpc.gov.co / jose.ramirez@idpc.gov.co mauricio.agudelo@scrd.gov.co josej.saenz@idrd.gov.co</t>
  </si>
  <si>
    <t>marcela.trujillo@idartes.gov.co kpadilla@fuga.gov.co jcastro@ofb.gov.co l.quintanilla@idpc.gov.co / jose.ramirez@idpc.gov.co mauricio.agudelo@scrd.gov.co</t>
  </si>
  <si>
    <t>Subdirección de Formación Subdirección Artística y Cultural Dirección de Asuntos Locales Ofinia Asesora de Planeación</t>
  </si>
  <si>
    <t>Subdirección de las Artes Dirección de Lectura y Bibliotecas</t>
  </si>
  <si>
    <t>Diana Martinez - Jaime Ceron</t>
  </si>
  <si>
    <t>diana.martinez@scrd.gov.co jaime.ceron@idartes.gov.co</t>
  </si>
  <si>
    <t>Instituto Distrital de las Artes - Idartes Secretaría de Cultura, Recreación y Deporte</t>
  </si>
  <si>
    <t>Instituto Distrital de las Artes - Idartes Fundación Gilberto Alzate Avendaño - FUGA Orquesta Filarmónica de Bogotá - OFB Instituto Distrital de Patrimonio Cultural - IDPC Instituto Distrital de Recreación y Deporte - IDRD</t>
  </si>
  <si>
    <t>Instituto Distrital de las Artes - Idartes Instituto Distrital de Patrimonio Cultural - IDPC Orquesta Filarmónica de Bogotá - OFB Fundación Gilberto Alzate Avendaño - FUGA Instituto Distital de Recreación y Deporte - IDRD</t>
  </si>
  <si>
    <t>Subdirectora para la Identificación, Caracterización e Integración (ICI)</t>
  </si>
  <si>
    <t>Diana Olaya Arciniegas</t>
  </si>
  <si>
    <t xml:space="preserve">DIRECCION DE COBERTURA </t>
  </si>
  <si>
    <t>NOHORA CONSTANZA VILORIA FONSECA</t>
  </si>
  <si>
    <t xml:space="preserve">3241000 Ext. 4209 </t>
  </si>
  <si>
    <t>ncviloria@educacionbogota.gov.co</t>
  </si>
  <si>
    <t xml:space="preserve">gurregos@educacionbogota.gov.co </t>
  </si>
  <si>
    <t>DIRECCION DE PARTICIPACION Y RELACIONES INTERINSTITUCIONALES</t>
  </si>
  <si>
    <t>ISABEL FERNANDES CRISTOVAO</t>
  </si>
  <si>
    <t>Marisol Forero Cárdenas</t>
  </si>
  <si>
    <t>3241000 Extensión: 2139</t>
  </si>
  <si>
    <t>2.2.3. Estrategia de vinculación a educación formal certificada bajo un modelo pedagógico que esté acompañado de estímulos de corresponsalibilidad, dirigida a jóvenes con alto grado de emergencia social, en conflicto con la ley y jóvenes excluidos socialmente. </t>
  </si>
  <si>
    <t>Porcentaje de acciones atendidas para la promoción del uso de la bicicleta, solicitadas por organizaciones y/o colectivos de ciclistas s jóvenes, entidades públicas y privadas que atiendan jóvenes</t>
  </si>
  <si>
    <t>Número de acciones atendidas para la promoción del uso de la bicicleta / Número de acciones solicitadas para la promocion del uso de la bicicleta</t>
  </si>
  <si>
    <t>Número de universidades e instituciones de educación superior vinculadas a procesos de promoción de modos de transporte sostenible / Número de universidades e instituciones de educación superior con sede en Bogotá</t>
  </si>
  <si>
    <t>Porcentaje de acciones ejecutadas en el marco de la estrategia Parquea tu bici</t>
  </si>
  <si>
    <t>Porcentaje de acciones ejecutadas / Porcentaje de acciones programadas</t>
  </si>
  <si>
    <t>Andres Contento</t>
  </si>
  <si>
    <t>acontento@movilidadbogota.gov.co</t>
  </si>
  <si>
    <t>6.7.3. Acciones, procesos o escenarios organizativos que contribuyan a la reconciliación en territorio, construidos y desarrollados por los y las jóvenes representantes de las mesas  de participación efectiva de victimas (MPEFV)</t>
  </si>
  <si>
    <t>7.4.2. Promoción del uso de modos de transporte sostenible para que las universidades faciliten, incentiven y reconozcan a sus estudiantes por usar la bicicleta, caminar y utilizar el transporte público.</t>
  </si>
  <si>
    <t>7.4.3.  Acciones pedagogicas e informativas dirigidas a las instituciones de educación superior para la disponibilidad de cicloparqueadeaderos.</t>
  </si>
  <si>
    <t>9. Industria, innovación e infraestructura</t>
  </si>
  <si>
    <t>11.1 Asegurar el acceso de todas las personas a viviendas y servicios básicos adecuados, seguros y asequibles y mejorar los barrios marginales</t>
  </si>
  <si>
    <t>Sumatoria de acciones, procesos o escenarios organizativos que contribuyan a la reconciliación en territorio, construidos y desarrollados por los y las jóvenes representantes de las mesas  de participación efectiva de victimas (MPEFV).</t>
  </si>
  <si>
    <t>Número de acciones, procesos o escenarios organizativos que contribuyan a la reconciliación en territorio, construidos y desarrollados por los y las jóvenes representantes de las mesas  de participación efectiva de victimas (MPEFV)</t>
  </si>
  <si>
    <t>Documento CONPES Distrital No: 08</t>
  </si>
  <si>
    <t>Fecha de aprobación: 16/12/2019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</si>
</sst>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 &quot;€&quot;_-;\-* #,##0\ &quot;€&quot;_-;_-* &quot;-&quot;\ &quot;€&quot;_-;_-@_-"/>
    <numFmt numFmtId="166" formatCode="_-* #,##0\ _€_-;\-* #,##0\ _€_-;_-* &quot;-&quot;\ _€_-;_-@_-"/>
    <numFmt numFmtId="167" formatCode="&quot;$&quot;\ #,##0_);[Red]\(&quot;$&quot;\ #,##0\)"/>
    <numFmt numFmtId="168" formatCode="&quot;$&quot;#,##0"/>
    <numFmt numFmtId="169" formatCode="_-&quot;$&quot;* #,##0_-;\-&quot;$&quot;* #,##0_-;_-&quot;$&quot;* &quot;-&quot;??_-;_-@_-"/>
    <numFmt numFmtId="170" formatCode="&quot;$&quot;\ #,##0"/>
    <numFmt numFmtId="171" formatCode="[$$-240A]\ #,##0"/>
    <numFmt numFmtId="172" formatCode="#,##0,,"/>
    <numFmt numFmtId="173" formatCode="0.0%"/>
  </numFmts>
  <fonts count="54">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Arial Narrow"/>
      <family val="2"/>
    </font>
    <font>
      <sz val="11"/>
      <name val="Calibri"/>
      <family val="2"/>
    </font>
    <font>
      <b/>
      <sz val="11"/>
      <name val="Arial Narrow"/>
      <family val="2"/>
    </font>
    <font>
      <sz val="11"/>
      <name val="Arial Narrow"/>
      <family val="2"/>
    </font>
    <font>
      <sz val="11"/>
      <color rgb="FF000000"/>
      <name val="Arial Narrow"/>
      <family val="2"/>
    </font>
    <font>
      <u/>
      <sz val="11"/>
      <color rgb="FF0563C1"/>
      <name val="Arial Narrow"/>
      <family val="2"/>
    </font>
    <font>
      <b/>
      <sz val="11"/>
      <color rgb="FF000000"/>
      <name val="Calibri"/>
      <family val="2"/>
    </font>
    <font>
      <b/>
      <sz val="12"/>
      <name val="Arial Narrow"/>
      <family val="2"/>
    </font>
    <font>
      <sz val="12"/>
      <color rgb="FF000000"/>
      <name val="Arial Narrow"/>
      <family val="2"/>
    </font>
    <font>
      <sz val="14"/>
      <name val="Arial Narrow"/>
      <family val="2"/>
    </font>
    <font>
      <b/>
      <sz val="12"/>
      <color rgb="FFFFFFFF"/>
      <name val="Arial Narrow"/>
      <family val="2"/>
    </font>
    <font>
      <sz val="12"/>
      <name val="Arial Narrow"/>
      <family val="2"/>
    </font>
    <font>
      <sz val="12"/>
      <color rgb="FFFFFFFF"/>
      <name val="Arial Narrow"/>
      <family val="2"/>
    </font>
    <font>
      <b/>
      <sz val="14"/>
      <name val="Arial Narrow"/>
      <family val="2"/>
    </font>
    <font>
      <sz val="10"/>
      <name val="Arial"/>
      <family val="2"/>
    </font>
    <font>
      <u/>
      <sz val="11"/>
      <color theme="10"/>
      <name val="Calibri"/>
      <family val="2"/>
    </font>
    <font>
      <sz val="11"/>
      <color rgb="FF000000"/>
      <name val="Calibri"/>
      <family val="2"/>
    </font>
    <font>
      <u/>
      <sz val="11"/>
      <color theme="10"/>
      <name val="Arial Narrow"/>
      <family val="2"/>
    </font>
    <font>
      <sz val="10"/>
      <name val="Calibri"/>
      <family val="2"/>
      <scheme val="minor"/>
    </font>
    <font>
      <sz val="11"/>
      <name val="Roboto"/>
    </font>
    <font>
      <sz val="12"/>
      <name val="Calibri"/>
      <family val="2"/>
      <scheme val="minor"/>
    </font>
    <font>
      <b/>
      <sz val="9"/>
      <color rgb="FF000000"/>
      <name val="Tahoma"/>
      <family val="2"/>
    </font>
    <font>
      <sz val="9"/>
      <color rgb="FF000000"/>
      <name val="Tahoma"/>
      <family val="2"/>
    </font>
    <font>
      <b/>
      <sz val="9"/>
      <name val="Calibri"/>
      <family val="2"/>
      <scheme val="minor"/>
    </font>
    <font>
      <sz val="11"/>
      <name val="Calibri"/>
      <family val="2"/>
      <scheme val="minor"/>
    </font>
    <font>
      <sz val="10"/>
      <color rgb="FF000000"/>
      <name val="Arial"/>
      <family val="2"/>
    </font>
    <font>
      <b/>
      <sz val="10"/>
      <name val="Calibri"/>
      <family val="2"/>
      <scheme val="minor"/>
    </font>
    <font>
      <sz val="11"/>
      <color rgb="FF000000"/>
      <name val="Calibri"/>
      <family val="2"/>
    </font>
    <font>
      <u/>
      <sz val="11"/>
      <color theme="10"/>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u/>
      <sz val="11"/>
      <name val="Arial"/>
      <family val="2"/>
    </font>
    <font>
      <b/>
      <sz val="11"/>
      <color rgb="FF000000"/>
      <name val="Arial"/>
      <family val="2"/>
    </font>
    <font>
      <b/>
      <sz val="11"/>
      <color indexed="8"/>
      <name val="Arial"/>
      <family val="2"/>
    </font>
    <font>
      <u/>
      <sz val="11"/>
      <color theme="10"/>
      <name val="Arial"/>
      <family val="2"/>
    </font>
    <font>
      <b/>
      <sz val="11"/>
      <color theme="1"/>
      <name val="Arial"/>
      <family val="2"/>
    </font>
    <font>
      <sz val="10"/>
      <name val="Calibri Light"/>
      <family val="2"/>
      <scheme val="major"/>
    </font>
    <font>
      <sz val="11"/>
      <color rgb="FF201F1E"/>
      <name val="Arial"/>
      <family val="2"/>
    </font>
    <font>
      <u/>
      <sz val="11"/>
      <name val="Calibri"/>
      <family val="2"/>
    </font>
    <font>
      <sz val="11"/>
      <color rgb="FF000000"/>
      <name val="Calibri"/>
      <family val="2"/>
    </font>
    <font>
      <sz val="10"/>
      <color rgb="FF201F1E"/>
      <name val="Arial"/>
      <family val="2"/>
    </font>
    <font>
      <sz val="11"/>
      <color rgb="FF201F1E"/>
      <name val="Calibri"/>
      <family val="2"/>
    </font>
    <font>
      <sz val="11"/>
      <color rgb="FF0A0A0A"/>
      <name val="Arial"/>
      <family val="2"/>
    </font>
    <font>
      <sz val="11"/>
      <color rgb="FF0A0A0A"/>
      <name val="Arrow"/>
    </font>
    <font>
      <sz val="12"/>
      <color rgb="FF0A0A0A"/>
      <name val="Arial"/>
      <family val="2"/>
    </font>
    <font>
      <sz val="11"/>
      <color rgb="FF000000"/>
      <name val="Calibri"/>
      <family val="2"/>
    </font>
  </fonts>
  <fills count="20">
    <fill>
      <patternFill patternType="none"/>
    </fill>
    <fill>
      <patternFill patternType="gray125"/>
    </fill>
    <fill>
      <patternFill patternType="solid">
        <fgColor rgb="FFFFFFFF"/>
        <bgColor rgb="FFFFFFFF"/>
      </patternFill>
    </fill>
    <fill>
      <patternFill patternType="solid">
        <fgColor rgb="FF9CC2E5"/>
        <bgColor rgb="FF9CC2E5"/>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DADADA"/>
        <bgColor rgb="FFDADADA"/>
      </patternFill>
    </fill>
    <fill>
      <patternFill patternType="solid">
        <fgColor rgb="FFBDD6EE"/>
        <bgColor rgb="FFBDD6EE"/>
      </patternFill>
    </fill>
    <fill>
      <patternFill patternType="solid">
        <fgColor rgb="FF93AFEF"/>
        <bgColor rgb="FF93AFEF"/>
      </patternFill>
    </fill>
    <fill>
      <patternFill patternType="solid">
        <fgColor theme="0"/>
        <bgColor indexed="64"/>
      </patternFill>
    </fill>
    <fill>
      <patternFill patternType="solid">
        <fgColor theme="0"/>
        <bgColor rgb="FFFFFFFF"/>
      </patternFill>
    </fill>
    <fill>
      <patternFill patternType="solid">
        <fgColor theme="0"/>
        <bgColor rgb="FF9CC2E5"/>
      </patternFill>
    </fill>
    <fill>
      <patternFill patternType="solid">
        <fgColor theme="0"/>
        <bgColor rgb="FFF4CCCC"/>
      </patternFill>
    </fill>
    <fill>
      <patternFill patternType="solid">
        <fgColor theme="0"/>
        <bgColor rgb="FFE6B8AF"/>
      </patternFill>
    </fill>
    <fill>
      <patternFill patternType="solid">
        <fgColor theme="0"/>
        <bgColor rgb="FFE2EFDA"/>
      </patternFill>
    </fill>
    <fill>
      <patternFill patternType="solid">
        <fgColor theme="0"/>
        <bgColor rgb="FF0070C0"/>
      </patternFill>
    </fill>
    <fill>
      <patternFill patternType="solid">
        <fgColor theme="0"/>
        <bgColor rgb="FF2E75B5"/>
      </patternFill>
    </fill>
    <fill>
      <patternFill patternType="solid">
        <fgColor theme="0"/>
        <bgColor rgb="FF000000"/>
      </patternFill>
    </fill>
    <fill>
      <patternFill patternType="solid">
        <fgColor rgb="FFFFFFFF"/>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bottom style="double">
        <color rgb="FF000000"/>
      </bottom>
      <diagonal/>
    </border>
    <border>
      <left style="double">
        <color rgb="FF000000"/>
      </left>
      <right style="double">
        <color rgb="FF000000"/>
      </right>
      <top style="double">
        <color rgb="FF000000"/>
      </top>
      <bottom/>
      <diagonal/>
    </border>
    <border>
      <left/>
      <right style="double">
        <color rgb="FF000000"/>
      </right>
      <top style="double">
        <color rgb="FF000000"/>
      </top>
      <bottom/>
      <diagonal/>
    </border>
    <border>
      <left style="double">
        <color rgb="FF000000"/>
      </left>
      <right style="thin">
        <color rgb="FF000000"/>
      </right>
      <top style="double">
        <color rgb="FF000000"/>
      </top>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theme="1"/>
      </left>
      <right style="thin">
        <color theme="1"/>
      </right>
      <top style="hair">
        <color theme="1"/>
      </top>
      <bottom style="hair">
        <color theme="1"/>
      </bottom>
      <diagonal/>
    </border>
    <border>
      <left/>
      <right/>
      <top style="thin">
        <color rgb="FF000000"/>
      </top>
      <bottom style="thin">
        <color rgb="FF000000"/>
      </bottom>
      <diagonal/>
    </border>
    <border>
      <left/>
      <right/>
      <top/>
      <bottom style="thin">
        <color rgb="FF000000"/>
      </bottom>
      <diagonal/>
    </border>
  </borders>
  <cellStyleXfs count="47">
    <xf numFmtId="0" fontId="0" fillId="0" borderId="0"/>
    <xf numFmtId="0" fontId="19" fillId="0" borderId="18"/>
    <xf numFmtId="43" fontId="21" fillId="0" borderId="0" applyFont="0" applyFill="0" applyBorder="0" applyAlignment="0" applyProtection="0"/>
    <xf numFmtId="0" fontId="21" fillId="0" borderId="18"/>
    <xf numFmtId="0" fontId="4" fillId="0" borderId="18"/>
    <xf numFmtId="0" fontId="19" fillId="0" borderId="18"/>
    <xf numFmtId="0" fontId="21" fillId="0" borderId="18"/>
    <xf numFmtId="9" fontId="21" fillId="0" borderId="18" applyFont="0" applyFill="0" applyBorder="0" applyAlignment="0" applyProtection="0"/>
    <xf numFmtId="42" fontId="21" fillId="0" borderId="18" applyFont="0" applyFill="0" applyBorder="0" applyAlignment="0" applyProtection="0"/>
    <xf numFmtId="0" fontId="20" fillId="0" borderId="18" applyNumberFormat="0" applyFill="0" applyBorder="0" applyAlignment="0" applyProtection="0"/>
    <xf numFmtId="41" fontId="21" fillId="0" borderId="18" applyFont="0" applyFill="0" applyBorder="0" applyAlignment="0" applyProtection="0"/>
    <xf numFmtId="0" fontId="21" fillId="0" borderId="18"/>
    <xf numFmtId="0" fontId="4" fillId="0" borderId="18"/>
    <xf numFmtId="0" fontId="32" fillId="0" borderId="18"/>
    <xf numFmtId="43" fontId="21" fillId="0" borderId="18" applyFont="0" applyFill="0" applyBorder="0" applyAlignment="0" applyProtection="0"/>
    <xf numFmtId="164" fontId="21" fillId="0" borderId="18" applyFont="0" applyFill="0" applyBorder="0" applyAlignment="0" applyProtection="0"/>
    <xf numFmtId="165" fontId="21" fillId="0" borderId="18" applyFont="0" applyFill="0" applyBorder="0" applyAlignment="0" applyProtection="0"/>
    <xf numFmtId="0" fontId="3" fillId="0" borderId="18"/>
    <xf numFmtId="0" fontId="33" fillId="0" borderId="18" applyNumberFormat="0" applyFill="0" applyBorder="0" applyAlignment="0" applyProtection="0"/>
    <xf numFmtId="0" fontId="3" fillId="0" borderId="18"/>
    <xf numFmtId="166" fontId="21" fillId="0" borderId="18" applyFont="0" applyFill="0" applyBorder="0" applyAlignment="0" applyProtection="0"/>
    <xf numFmtId="0" fontId="2" fillId="0" borderId="18"/>
    <xf numFmtId="9" fontId="2" fillId="0" borderId="18" applyFont="0" applyFill="0" applyBorder="0" applyAlignment="0" applyProtection="0"/>
    <xf numFmtId="0" fontId="21" fillId="0" borderId="18"/>
    <xf numFmtId="0" fontId="20" fillId="0" borderId="18" applyNumberFormat="0" applyFill="0" applyBorder="0" applyAlignment="0" applyProtection="0"/>
    <xf numFmtId="43" fontId="21" fillId="0" borderId="18" applyFont="0" applyFill="0" applyBorder="0" applyAlignment="0" applyProtection="0"/>
    <xf numFmtId="164" fontId="21" fillId="0" borderId="18" applyFont="0" applyFill="0" applyBorder="0" applyAlignment="0" applyProtection="0"/>
    <xf numFmtId="9" fontId="21" fillId="0" borderId="18" applyFont="0" applyFill="0" applyBorder="0" applyAlignment="0" applyProtection="0"/>
    <xf numFmtId="165" fontId="21" fillId="0" borderId="18" applyFont="0" applyFill="0" applyBorder="0" applyAlignment="0" applyProtection="0"/>
    <xf numFmtId="0" fontId="2" fillId="0" borderId="18"/>
    <xf numFmtId="0" fontId="2" fillId="0" borderId="18"/>
    <xf numFmtId="166" fontId="21" fillId="0" borderId="18" applyFont="0" applyFill="0" applyBorder="0" applyAlignment="0" applyProtection="0"/>
    <xf numFmtId="0" fontId="21" fillId="0" borderId="18"/>
    <xf numFmtId="165" fontId="21" fillId="0" borderId="18" applyFont="0" applyFill="0" applyBorder="0" applyAlignment="0" applyProtection="0"/>
    <xf numFmtId="0" fontId="2" fillId="0" borderId="18"/>
    <xf numFmtId="0" fontId="2" fillId="0" borderId="18"/>
    <xf numFmtId="166" fontId="21" fillId="0" borderId="18" applyFont="0" applyFill="0" applyBorder="0" applyAlignment="0" applyProtection="0"/>
    <xf numFmtId="43" fontId="21" fillId="0" borderId="18" applyFont="0" applyFill="0" applyBorder="0" applyAlignment="0" applyProtection="0"/>
    <xf numFmtId="164" fontId="21" fillId="0" borderId="18" applyFont="0" applyFill="0" applyBorder="0" applyAlignment="0" applyProtection="0"/>
    <xf numFmtId="43" fontId="21" fillId="0" borderId="18" applyFont="0" applyFill="0" applyBorder="0" applyAlignment="0" applyProtection="0"/>
    <xf numFmtId="164" fontId="21" fillId="0" borderId="18" applyFont="0" applyFill="0" applyBorder="0" applyAlignment="0" applyProtection="0"/>
    <xf numFmtId="0" fontId="21" fillId="0" borderId="18"/>
    <xf numFmtId="0" fontId="1" fillId="0" borderId="18"/>
    <xf numFmtId="9" fontId="1" fillId="0" borderId="18" applyFont="0" applyFill="0" applyBorder="0" applyAlignment="0" applyProtection="0"/>
    <xf numFmtId="0" fontId="47" fillId="0" borderId="18"/>
    <xf numFmtId="0" fontId="20" fillId="0" borderId="0" applyNumberFormat="0" applyFill="0" applyBorder="0" applyAlignment="0" applyProtection="0"/>
    <xf numFmtId="9" fontId="53" fillId="0" borderId="0" applyFont="0" applyFill="0" applyBorder="0" applyAlignment="0" applyProtection="0"/>
  </cellStyleXfs>
  <cellXfs count="799">
    <xf numFmtId="0" fontId="0" fillId="0" borderId="0" xfId="0" applyFont="1" applyAlignment="1"/>
    <xf numFmtId="0" fontId="11" fillId="0" borderId="0" xfId="0" applyFont="1"/>
    <xf numFmtId="0" fontId="11"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vertical="center"/>
    </xf>
    <xf numFmtId="0" fontId="0" fillId="0" borderId="0" xfId="0" applyFont="1"/>
    <xf numFmtId="0" fontId="13" fillId="0" borderId="0" xfId="0" applyFont="1"/>
    <xf numFmtId="0" fontId="15" fillId="9" borderId="7" xfId="0" applyFont="1" applyFill="1" applyBorder="1" applyAlignment="1">
      <alignment horizontal="center" vertical="center"/>
    </xf>
    <xf numFmtId="0" fontId="15" fillId="9" borderId="8" xfId="0" applyFont="1" applyFill="1" applyBorder="1" applyAlignment="1">
      <alignment horizontal="center" vertical="center"/>
    </xf>
    <xf numFmtId="0" fontId="16" fillId="0" borderId="10" xfId="0" applyFont="1" applyBorder="1" applyAlignment="1">
      <alignment vertical="center" wrapText="1"/>
    </xf>
    <xf numFmtId="0" fontId="12" fillId="0" borderId="12" xfId="0" applyFont="1" applyBorder="1" applyAlignment="1">
      <alignment vertical="center" wrapText="1"/>
    </xf>
    <xf numFmtId="0" fontId="16" fillId="0" borderId="12" xfId="0" applyFont="1" applyBorder="1" applyAlignment="1">
      <alignment vertical="center" wrapText="1"/>
    </xf>
    <xf numFmtId="0" fontId="12" fillId="0" borderId="15" xfId="0" applyFont="1" applyBorder="1" applyAlignment="1">
      <alignment vertical="center" wrapText="1"/>
    </xf>
    <xf numFmtId="0" fontId="15" fillId="9" borderId="16" xfId="0" applyFont="1" applyFill="1" applyBorder="1" applyAlignment="1">
      <alignment horizontal="center" vertical="center" wrapText="1"/>
    </xf>
    <xf numFmtId="0" fontId="17" fillId="0" borderId="0" xfId="0" applyFont="1"/>
    <xf numFmtId="0" fontId="8" fillId="0" borderId="22" xfId="0" applyFont="1" applyBorder="1" applyAlignment="1">
      <alignment vertical="center" wrapText="1"/>
    </xf>
    <xf numFmtId="0" fontId="9" fillId="0" borderId="0" xfId="0" applyFont="1" applyAlignment="1">
      <alignment wrapText="1"/>
    </xf>
    <xf numFmtId="0" fontId="9" fillId="10" borderId="22" xfId="0" applyFont="1" applyFill="1" applyBorder="1" applyAlignment="1">
      <alignment horizontal="center" vertical="center" wrapText="1"/>
    </xf>
    <xf numFmtId="0" fontId="9" fillId="0" borderId="18" xfId="0" applyFont="1" applyBorder="1" applyAlignment="1">
      <alignment wrapText="1"/>
    </xf>
    <xf numFmtId="0" fontId="7" fillId="0" borderId="22" xfId="0" applyFont="1" applyBorder="1" applyAlignment="1">
      <alignment vertical="center" wrapText="1"/>
    </xf>
    <xf numFmtId="0" fontId="7" fillId="2" borderId="22" xfId="0" applyFont="1" applyFill="1" applyBorder="1" applyAlignment="1">
      <alignment vertical="center" wrapText="1"/>
    </xf>
    <xf numFmtId="0" fontId="8" fillId="2" borderId="22" xfId="0" applyFont="1" applyFill="1" applyBorder="1" applyAlignment="1">
      <alignment vertical="center" wrapText="1"/>
    </xf>
    <xf numFmtId="0" fontId="7" fillId="0" borderId="27" xfId="0" applyFont="1" applyBorder="1" applyAlignment="1">
      <alignment vertical="center" wrapText="1"/>
    </xf>
    <xf numFmtId="0" fontId="0" fillId="10" borderId="22" xfId="0" applyFill="1" applyBorder="1" applyAlignment="1">
      <alignment horizontal="center" vertical="center" wrapText="1"/>
    </xf>
    <xf numFmtId="6" fontId="0" fillId="10" borderId="22" xfId="0" applyNumberFormat="1" applyFill="1" applyBorder="1" applyAlignment="1">
      <alignment horizontal="center" vertical="center" wrapText="1"/>
    </xf>
    <xf numFmtId="0" fontId="9" fillId="13" borderId="22" xfId="0" applyFont="1" applyFill="1" applyBorder="1" applyAlignment="1">
      <alignment horizontal="center" vertical="center" wrapText="1"/>
    </xf>
    <xf numFmtId="0" fontId="9" fillId="10" borderId="22" xfId="0" applyNumberFormat="1" applyFont="1" applyFill="1" applyBorder="1" applyAlignment="1">
      <alignment horizontal="center" vertical="center" wrapText="1"/>
    </xf>
    <xf numFmtId="0" fontId="21" fillId="0" borderId="22" xfId="0" applyFont="1" applyFill="1" applyBorder="1" applyAlignment="1">
      <alignment horizontal="center" vertical="center" wrapText="1"/>
    </xf>
    <xf numFmtId="0" fontId="19" fillId="0" borderId="22" xfId="6" applyFont="1" applyFill="1" applyBorder="1" applyAlignment="1">
      <alignment horizontal="center" vertical="center"/>
    </xf>
    <xf numFmtId="0" fontId="19" fillId="0" borderId="22" xfId="6" applyFont="1" applyFill="1" applyBorder="1" applyAlignment="1">
      <alignment horizontal="center" vertical="center" wrapText="1"/>
    </xf>
    <xf numFmtId="0" fontId="9" fillId="2" borderId="22" xfId="6" applyFont="1" applyFill="1" applyBorder="1" applyAlignment="1">
      <alignment horizontal="center" vertical="center" wrapText="1"/>
    </xf>
    <xf numFmtId="0" fontId="21" fillId="10" borderId="22" xfId="6" applyFill="1" applyBorder="1" applyAlignment="1">
      <alignment horizontal="center" vertical="center" wrapText="1"/>
    </xf>
    <xf numFmtId="41" fontId="9" fillId="0" borderId="22" xfId="10" applyFont="1" applyBorder="1" applyAlignment="1">
      <alignment horizontal="center" vertical="center" wrapText="1"/>
    </xf>
    <xf numFmtId="0" fontId="9" fillId="10" borderId="22" xfId="0" applyFont="1" applyFill="1" applyBorder="1" applyAlignment="1">
      <alignment horizontal="center" vertical="center"/>
    </xf>
    <xf numFmtId="0" fontId="8" fillId="13" borderId="22" xfId="0" applyFont="1" applyFill="1" applyBorder="1" applyAlignment="1">
      <alignment horizontal="center" vertical="center" wrapText="1"/>
    </xf>
    <xf numFmtId="0" fontId="9" fillId="0" borderId="22" xfId="0" applyFont="1" applyBorder="1" applyAlignment="1">
      <alignment wrapText="1"/>
    </xf>
    <xf numFmtId="0" fontId="9" fillId="0" borderId="22" xfId="0" applyFont="1" applyBorder="1" applyAlignment="1">
      <alignment horizontal="center" vertical="center" wrapText="1"/>
    </xf>
    <xf numFmtId="0" fontId="9" fillId="15" borderId="22" xfId="0" applyFont="1" applyFill="1" applyBorder="1" applyAlignment="1">
      <alignment horizontal="center" vertical="center" wrapText="1"/>
    </xf>
    <xf numFmtId="0" fontId="8" fillId="13" borderId="22" xfId="0" applyFont="1" applyFill="1" applyBorder="1" applyAlignment="1">
      <alignment horizontal="center" vertical="center"/>
    </xf>
    <xf numFmtId="0" fontId="9" fillId="10" borderId="34" xfId="0" applyFont="1" applyFill="1" applyBorder="1" applyAlignment="1">
      <alignment horizontal="center" vertical="center" wrapText="1"/>
    </xf>
    <xf numFmtId="0" fontId="9" fillId="18" borderId="22" xfId="0" applyFont="1" applyFill="1" applyBorder="1" applyAlignment="1">
      <alignment horizontal="center" vertical="center" wrapText="1"/>
    </xf>
    <xf numFmtId="0" fontId="8" fillId="11" borderId="22" xfId="0" applyFont="1" applyFill="1" applyBorder="1" applyAlignment="1">
      <alignment horizontal="center" vertical="center" wrapText="1"/>
    </xf>
    <xf numFmtId="1" fontId="8" fillId="13" borderId="22" xfId="0" applyNumberFormat="1" applyFont="1" applyFill="1" applyBorder="1" applyAlignment="1">
      <alignment horizontal="center" vertical="center" wrapText="1"/>
    </xf>
    <xf numFmtId="6" fontId="21" fillId="10" borderId="22" xfId="0" applyNumberFormat="1" applyFont="1" applyFill="1" applyBorder="1" applyAlignment="1">
      <alignment horizontal="center" vertical="center" wrapText="1"/>
    </xf>
    <xf numFmtId="1" fontId="21" fillId="10" borderId="22" xfId="11" applyNumberFormat="1"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2" xfId="0" applyFill="1" applyBorder="1" applyAlignment="1">
      <alignment horizontal="center" vertical="center"/>
    </xf>
    <xf numFmtId="9" fontId="0" fillId="0" borderId="22" xfId="0" applyNumberFormat="1" applyFill="1" applyBorder="1" applyAlignment="1">
      <alignment horizontal="center" vertical="center"/>
    </xf>
    <xf numFmtId="167" fontId="0" fillId="10" borderId="22" xfId="0" applyNumberFormat="1" applyFill="1" applyBorder="1" applyAlignment="1">
      <alignment horizontal="center" vertical="center"/>
    </xf>
    <xf numFmtId="0" fontId="0" fillId="10" borderId="22" xfId="0" applyFill="1" applyBorder="1" applyAlignment="1">
      <alignment horizontal="center" vertical="center"/>
    </xf>
    <xf numFmtId="9" fontId="0" fillId="10" borderId="22" xfId="0" applyNumberFormat="1" applyFill="1" applyBorder="1" applyAlignment="1">
      <alignment horizontal="center" vertical="center"/>
    </xf>
    <xf numFmtId="0" fontId="8" fillId="14" borderId="22" xfId="6" applyFont="1" applyFill="1" applyBorder="1" applyAlignment="1">
      <alignment horizontal="center" vertical="center" wrapText="1"/>
    </xf>
    <xf numFmtId="0" fontId="8" fillId="0" borderId="22" xfId="6" applyFont="1" applyFill="1" applyBorder="1" applyAlignment="1">
      <alignment horizontal="center" vertical="center" wrapText="1"/>
    </xf>
    <xf numFmtId="171" fontId="8" fillId="10" borderId="22" xfId="0" applyNumberFormat="1" applyFont="1" applyFill="1" applyBorder="1" applyAlignment="1">
      <alignment horizontal="center" vertical="center" wrapText="1"/>
    </xf>
    <xf numFmtId="9" fontId="21" fillId="0" borderId="22" xfId="0" applyNumberFormat="1" applyFont="1" applyBorder="1" applyAlignment="1">
      <alignment horizontal="center" vertical="center" wrapText="1"/>
    </xf>
    <xf numFmtId="0" fontId="21" fillId="10" borderId="22" xfId="0" applyFont="1" applyFill="1" applyBorder="1" applyAlignment="1">
      <alignment horizontal="center" vertical="center" wrapText="1"/>
    </xf>
    <xf numFmtId="0" fontId="21" fillId="0" borderId="22" xfId="0" applyFont="1" applyBorder="1" applyAlignment="1">
      <alignment horizontal="center" vertical="center" wrapText="1"/>
    </xf>
    <xf numFmtId="171" fontId="8" fillId="13" borderId="22" xfId="0" applyNumberFormat="1" applyFont="1" applyFill="1" applyBorder="1" applyAlignment="1">
      <alignment horizontal="center" vertical="center" wrapText="1"/>
    </xf>
    <xf numFmtId="171" fontId="9" fillId="13" borderId="22"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9" fontId="19" fillId="0" borderId="22" xfId="7" applyFont="1" applyFill="1" applyBorder="1" applyAlignment="1">
      <alignment horizontal="center" vertical="center"/>
    </xf>
    <xf numFmtId="168" fontId="8" fillId="10" borderId="22" xfId="0" applyNumberFormat="1" applyFont="1" applyFill="1" applyBorder="1" applyAlignment="1">
      <alignment horizontal="center" vertical="center" wrapText="1"/>
    </xf>
    <xf numFmtId="1" fontId="8" fillId="10" borderId="22" xfId="11" applyNumberFormat="1" applyFont="1" applyFill="1" applyBorder="1" applyAlignment="1">
      <alignment horizontal="center" vertical="center" wrapText="1"/>
    </xf>
    <xf numFmtId="6" fontId="8" fillId="10" borderId="22" xfId="0" applyNumberFormat="1" applyFont="1" applyFill="1" applyBorder="1" applyAlignment="1">
      <alignment horizontal="center" vertical="center" wrapText="1"/>
    </xf>
    <xf numFmtId="0" fontId="8" fillId="0" borderId="22" xfId="6" applyFont="1" applyBorder="1" applyAlignment="1">
      <alignment horizontal="center" vertical="center" wrapText="1"/>
    </xf>
    <xf numFmtId="0" fontId="8" fillId="2" borderId="22" xfId="6" applyFont="1" applyFill="1" applyBorder="1" applyAlignment="1">
      <alignment horizontal="center" vertical="center" wrapText="1"/>
    </xf>
    <xf numFmtId="41" fontId="8" fillId="0" borderId="22" xfId="10" applyFont="1" applyBorder="1" applyAlignment="1">
      <alignment horizontal="center" vertical="center" wrapText="1"/>
    </xf>
    <xf numFmtId="41" fontId="8" fillId="0" borderId="22" xfId="10" applyFont="1" applyFill="1" applyBorder="1" applyAlignment="1">
      <alignment horizontal="center" vertical="center" wrapText="1"/>
    </xf>
    <xf numFmtId="0" fontId="8" fillId="10" borderId="22" xfId="6" applyFont="1" applyFill="1" applyBorder="1" applyAlignment="1">
      <alignment horizontal="center" vertical="center" wrapText="1"/>
    </xf>
    <xf numFmtId="0" fontId="9" fillId="0" borderId="22" xfId="6" applyFont="1" applyFill="1" applyBorder="1" applyAlignment="1">
      <alignment horizontal="center" vertical="center" wrapText="1"/>
    </xf>
    <xf numFmtId="41" fontId="8" fillId="14" borderId="22" xfId="10" applyFont="1" applyFill="1" applyBorder="1" applyAlignment="1">
      <alignment horizontal="center" vertical="center" wrapText="1"/>
    </xf>
    <xf numFmtId="0" fontId="8" fillId="11" borderId="22" xfId="6" applyFont="1" applyFill="1" applyBorder="1" applyAlignment="1">
      <alignment horizontal="center" vertical="center" wrapText="1"/>
    </xf>
    <xf numFmtId="1" fontId="9" fillId="0" borderId="22" xfId="0" applyNumberFormat="1" applyFont="1" applyBorder="1" applyAlignment="1">
      <alignment horizontal="center" vertical="center" wrapText="1"/>
    </xf>
    <xf numFmtId="10" fontId="19" fillId="0" borderId="22" xfId="6" applyNumberFormat="1" applyFont="1" applyFill="1" applyBorder="1" applyAlignment="1">
      <alignment horizontal="center" vertical="center"/>
    </xf>
    <xf numFmtId="41" fontId="19" fillId="0" borderId="22" xfId="6" applyNumberFormat="1" applyFont="1" applyFill="1" applyBorder="1" applyAlignment="1">
      <alignment horizontal="center" vertical="center"/>
    </xf>
    <xf numFmtId="0" fontId="7" fillId="12" borderId="24"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21" fillId="0" borderId="23" xfId="0" applyFont="1" applyBorder="1" applyAlignment="1">
      <alignment horizontal="center" vertical="center" wrapText="1"/>
    </xf>
    <xf numFmtId="0" fontId="9" fillId="2" borderId="22" xfId="0" applyFont="1" applyFill="1" applyBorder="1" applyAlignment="1">
      <alignment horizontal="center" vertical="center" wrapText="1"/>
    </xf>
    <xf numFmtId="1" fontId="8" fillId="14" borderId="22" xfId="0" applyNumberFormat="1" applyFont="1" applyFill="1" applyBorder="1" applyAlignment="1">
      <alignment horizontal="center" vertical="center" wrapText="1"/>
    </xf>
    <xf numFmtId="0" fontId="9" fillId="14" borderId="22" xfId="0" applyFont="1" applyFill="1" applyBorder="1" applyAlignment="1">
      <alignment horizontal="center" vertical="center" wrapText="1"/>
    </xf>
    <xf numFmtId="9" fontId="9" fillId="10" borderId="22" xfId="0" applyNumberFormat="1" applyFont="1" applyFill="1" applyBorder="1" applyAlignment="1">
      <alignment horizontal="center" vertical="center" wrapText="1"/>
    </xf>
    <xf numFmtId="9" fontId="25" fillId="13" borderId="22" xfId="0" applyNumberFormat="1" applyFont="1" applyFill="1" applyBorder="1" applyAlignment="1">
      <alignment horizontal="center" vertical="center"/>
    </xf>
    <xf numFmtId="0" fontId="9" fillId="0" borderId="25" xfId="0" applyFont="1" applyBorder="1" applyAlignment="1">
      <alignment wrapText="1"/>
    </xf>
    <xf numFmtId="0" fontId="9" fillId="0" borderId="26" xfId="0" applyFont="1" applyBorder="1" applyAlignment="1">
      <alignment wrapText="1"/>
    </xf>
    <xf numFmtId="0" fontId="9" fillId="0" borderId="29" xfId="0" applyFont="1" applyBorder="1" applyAlignment="1">
      <alignment wrapText="1"/>
    </xf>
    <xf numFmtId="0" fontId="9" fillId="0" borderId="35" xfId="0" applyFont="1" applyBorder="1" applyAlignment="1">
      <alignment wrapText="1"/>
    </xf>
    <xf numFmtId="0" fontId="9" fillId="0" borderId="28" xfId="0" applyFont="1" applyBorder="1" applyAlignment="1">
      <alignment wrapText="1"/>
    </xf>
    <xf numFmtId="0" fontId="9" fillId="0" borderId="1" xfId="0" applyFont="1" applyFill="1" applyBorder="1" applyAlignment="1">
      <alignment vertical="center" wrapText="1"/>
    </xf>
    <xf numFmtId="169" fontId="9" fillId="10" borderId="22" xfId="0" applyNumberFormat="1"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8" fillId="10" borderId="22" xfId="0" applyFont="1" applyFill="1" applyBorder="1" applyAlignment="1">
      <alignment horizontal="left" vertical="center" wrapText="1"/>
    </xf>
    <xf numFmtId="0" fontId="21" fillId="0" borderId="36" xfId="0" applyFont="1" applyFill="1" applyBorder="1" applyAlignment="1">
      <alignment vertical="center" wrapText="1"/>
    </xf>
    <xf numFmtId="0" fontId="21" fillId="0" borderId="36" xfId="0" applyNumberFormat="1" applyFont="1" applyFill="1" applyBorder="1" applyAlignment="1">
      <alignment vertical="center" wrapText="1"/>
    </xf>
    <xf numFmtId="0" fontId="34" fillId="0" borderId="22" xfId="0" applyFont="1" applyFill="1" applyBorder="1" applyAlignment="1">
      <alignment horizontal="center" vertical="center" wrapText="1"/>
    </xf>
    <xf numFmtId="0" fontId="34" fillId="0" borderId="22" xfId="0" applyFont="1" applyBorder="1" applyAlignment="1">
      <alignment horizontal="center" vertical="center"/>
    </xf>
    <xf numFmtId="0" fontId="34" fillId="10" borderId="22" xfId="0" applyFont="1" applyFill="1" applyBorder="1" applyAlignment="1">
      <alignment horizontal="center" vertical="center" wrapText="1"/>
    </xf>
    <xf numFmtId="0" fontId="34" fillId="0" borderId="22" xfId="0" applyFont="1" applyFill="1" applyBorder="1" applyAlignment="1">
      <alignment horizontal="center" vertical="center"/>
    </xf>
    <xf numFmtId="0" fontId="34" fillId="0" borderId="22" xfId="0" applyFont="1" applyBorder="1" applyAlignment="1">
      <alignment horizontal="center" vertical="center" wrapText="1"/>
    </xf>
    <xf numFmtId="0" fontId="37" fillId="0" borderId="22" xfId="1" applyFont="1" applyFill="1" applyBorder="1" applyAlignment="1">
      <alignment horizontal="center" vertical="center" wrapText="1"/>
    </xf>
    <xf numFmtId="0" fontId="37" fillId="10" borderId="22" xfId="1" applyFont="1" applyFill="1" applyBorder="1" applyAlignment="1">
      <alignment horizontal="center" vertical="center" wrapText="1"/>
    </xf>
    <xf numFmtId="0" fontId="34" fillId="10" borderId="22" xfId="0" applyFont="1" applyFill="1" applyBorder="1" applyAlignment="1">
      <alignment horizontal="center" vertical="center"/>
    </xf>
    <xf numFmtId="9" fontId="34" fillId="0" borderId="22" xfId="0" applyNumberFormat="1" applyFont="1" applyBorder="1" applyAlignment="1">
      <alignment horizontal="center" vertical="center" wrapText="1"/>
    </xf>
    <xf numFmtId="9" fontId="34" fillId="0" borderId="22" xfId="0" applyNumberFormat="1" applyFont="1" applyFill="1" applyBorder="1" applyAlignment="1">
      <alignment horizontal="center" vertical="center" wrapText="1"/>
    </xf>
    <xf numFmtId="0" fontId="35" fillId="10" borderId="22" xfId="0" applyFont="1" applyFill="1" applyBorder="1" applyAlignment="1">
      <alignment horizontal="center" vertical="center" wrapText="1"/>
    </xf>
    <xf numFmtId="10" fontId="37" fillId="10" borderId="20" xfId="0" applyNumberFormat="1" applyFont="1" applyFill="1" applyBorder="1" applyAlignment="1">
      <alignment horizontal="center" vertical="center" wrapText="1"/>
    </xf>
    <xf numFmtId="10" fontId="37" fillId="10" borderId="4" xfId="0" applyNumberFormat="1" applyFont="1" applyFill="1" applyBorder="1" applyAlignment="1">
      <alignment horizontal="center" vertical="center" wrapText="1"/>
    </xf>
    <xf numFmtId="10" fontId="37" fillId="10" borderId="22" xfId="0" applyNumberFormat="1" applyFont="1" applyFill="1" applyBorder="1" applyAlignment="1">
      <alignment horizontal="center" vertical="center" wrapText="1"/>
    </xf>
    <xf numFmtId="0" fontId="37" fillId="10" borderId="23" xfId="1" applyFont="1" applyFill="1" applyBorder="1" applyAlignment="1">
      <alignment horizontal="center" vertical="center" wrapText="1"/>
    </xf>
    <xf numFmtId="0" fontId="37" fillId="10" borderId="33" xfId="1" applyFont="1" applyFill="1" applyBorder="1" applyAlignment="1">
      <alignment horizontal="center" vertical="center" wrapText="1"/>
    </xf>
    <xf numFmtId="9" fontId="37" fillId="10" borderId="22" xfId="0" applyNumberFormat="1" applyFont="1" applyFill="1" applyBorder="1" applyAlignment="1">
      <alignment horizontal="center" vertical="center" wrapText="1"/>
    </xf>
    <xf numFmtId="9" fontId="34" fillId="10" borderId="22" xfId="0" applyNumberFormat="1" applyFont="1" applyFill="1" applyBorder="1" applyAlignment="1">
      <alignment horizontal="center" vertical="center" wrapText="1"/>
    </xf>
    <xf numFmtId="172" fontId="37" fillId="10" borderId="22" xfId="0" applyNumberFormat="1" applyFont="1" applyFill="1" applyBorder="1" applyAlignment="1">
      <alignment horizontal="center" vertical="center" wrapText="1"/>
    </xf>
    <xf numFmtId="0" fontId="37" fillId="10" borderId="22" xfId="0" applyFont="1" applyFill="1" applyBorder="1" applyAlignment="1">
      <alignment horizontal="center" vertical="center" wrapText="1"/>
    </xf>
    <xf numFmtId="0" fontId="37" fillId="10" borderId="22" xfId="0" applyFont="1" applyFill="1" applyBorder="1" applyAlignment="1" applyProtection="1">
      <alignment horizontal="center" vertical="center" wrapText="1"/>
    </xf>
    <xf numFmtId="0" fontId="35" fillId="10" borderId="22" xfId="0" applyFont="1" applyFill="1" applyBorder="1" applyAlignment="1" applyProtection="1">
      <alignment horizontal="center" vertical="center" wrapText="1"/>
    </xf>
    <xf numFmtId="0" fontId="37" fillId="10" borderId="22" xfId="0" applyFont="1" applyFill="1" applyBorder="1" applyAlignment="1">
      <alignment horizontal="center" vertical="center"/>
    </xf>
    <xf numFmtId="6" fontId="34" fillId="10" borderId="22" xfId="0" applyNumberFormat="1" applyFont="1" applyFill="1" applyBorder="1" applyAlignment="1">
      <alignment horizontal="center" vertical="center"/>
    </xf>
    <xf numFmtId="10" fontId="34" fillId="0" borderId="22" xfId="0" applyNumberFormat="1" applyFont="1" applyBorder="1" applyAlignment="1">
      <alignment horizontal="center" vertical="center" wrapText="1"/>
    </xf>
    <xf numFmtId="0" fontId="34" fillId="10" borderId="24" xfId="0" applyFont="1" applyFill="1" applyBorder="1" applyAlignment="1">
      <alignment horizontal="center" vertical="center"/>
    </xf>
    <xf numFmtId="0" fontId="35" fillId="10" borderId="33" xfId="1" applyFont="1" applyFill="1" applyBorder="1" applyAlignment="1">
      <alignment horizontal="center" vertical="center" wrapText="1"/>
    </xf>
    <xf numFmtId="10" fontId="34" fillId="10" borderId="22" xfId="0" applyNumberFormat="1" applyFont="1" applyFill="1" applyBorder="1" applyAlignment="1">
      <alignment horizontal="center" vertical="center"/>
    </xf>
    <xf numFmtId="9" fontId="34" fillId="10" borderId="22" xfId="0" applyNumberFormat="1" applyFont="1" applyFill="1" applyBorder="1" applyAlignment="1">
      <alignment horizontal="center" vertical="center"/>
    </xf>
    <xf numFmtId="10" fontId="34" fillId="10" borderId="22" xfId="0" applyNumberFormat="1" applyFont="1" applyFill="1" applyBorder="1" applyAlignment="1">
      <alignment horizontal="center" vertical="center" wrapText="1"/>
    </xf>
    <xf numFmtId="0" fontId="34" fillId="10" borderId="24" xfId="0" applyFont="1" applyFill="1" applyBorder="1" applyAlignment="1">
      <alignment horizontal="center" vertical="center" wrapText="1"/>
    </xf>
    <xf numFmtId="0" fontId="37" fillId="10" borderId="24" xfId="1" applyFont="1" applyFill="1" applyBorder="1" applyAlignment="1">
      <alignment horizontal="center" vertical="center" wrapText="1"/>
    </xf>
    <xf numFmtId="0" fontId="35" fillId="10" borderId="42" xfId="1" applyFont="1" applyFill="1" applyBorder="1" applyAlignment="1">
      <alignment horizontal="center" vertical="center" wrapText="1"/>
    </xf>
    <xf numFmtId="9" fontId="34" fillId="10" borderId="24" xfId="0" applyNumberFormat="1" applyFont="1" applyFill="1" applyBorder="1" applyAlignment="1">
      <alignment horizontal="center" vertical="center"/>
    </xf>
    <xf numFmtId="0" fontId="35" fillId="10" borderId="24" xfId="0" applyFont="1" applyFill="1" applyBorder="1" applyAlignment="1" applyProtection="1">
      <alignment horizontal="center" vertical="center" wrapText="1"/>
    </xf>
    <xf numFmtId="0" fontId="9" fillId="13" borderId="1" xfId="0" applyFont="1" applyFill="1" applyBorder="1" applyAlignment="1">
      <alignment horizontal="left" vertical="center" wrapText="1"/>
    </xf>
    <xf numFmtId="0" fontId="8" fillId="13" borderId="5" xfId="0" applyFont="1" applyFill="1" applyBorder="1" applyAlignment="1">
      <alignment horizontal="left" vertical="center" wrapText="1"/>
    </xf>
    <xf numFmtId="0" fontId="9" fillId="10" borderId="22" xfId="0" applyFont="1" applyFill="1" applyBorder="1" applyAlignment="1">
      <alignment horizontal="left" vertical="center"/>
    </xf>
    <xf numFmtId="0" fontId="9" fillId="10" borderId="22" xfId="0" applyFont="1" applyFill="1" applyBorder="1" applyAlignment="1">
      <alignment horizontal="left" vertical="center" wrapText="1"/>
    </xf>
    <xf numFmtId="171" fontId="9" fillId="13" borderId="22" xfId="0" applyNumberFormat="1" applyFont="1" applyFill="1" applyBorder="1" applyAlignment="1">
      <alignment horizontal="left" vertical="center" wrapText="1"/>
    </xf>
    <xf numFmtId="171" fontId="8" fillId="13" borderId="22" xfId="0" applyNumberFormat="1" applyFont="1" applyFill="1" applyBorder="1" applyAlignment="1">
      <alignment horizontal="left" vertical="center" wrapText="1"/>
    </xf>
    <xf numFmtId="0" fontId="9" fillId="13" borderId="22" xfId="0" applyFont="1" applyFill="1" applyBorder="1" applyAlignment="1">
      <alignment horizontal="left" vertical="center" wrapText="1"/>
    </xf>
    <xf numFmtId="0" fontId="8" fillId="13" borderId="22" xfId="0" applyFont="1" applyFill="1" applyBorder="1" applyAlignment="1">
      <alignment horizontal="left" vertical="center" wrapText="1"/>
    </xf>
    <xf numFmtId="0" fontId="9" fillId="0" borderId="22" xfId="0" applyFont="1" applyBorder="1" applyAlignment="1">
      <alignment horizontal="left" vertical="center" wrapText="1"/>
    </xf>
    <xf numFmtId="0" fontId="8" fillId="13" borderId="22" xfId="0" applyFont="1" applyFill="1" applyBorder="1" applyAlignment="1">
      <alignment horizontal="left" vertical="center"/>
    </xf>
    <xf numFmtId="1" fontId="9" fillId="13" borderId="22" xfId="0" applyNumberFormat="1" applyFont="1" applyFill="1" applyBorder="1" applyAlignment="1">
      <alignment horizontal="left" vertical="center" wrapText="1"/>
    </xf>
    <xf numFmtId="171" fontId="9" fillId="13" borderId="22" xfId="0" applyNumberFormat="1" applyFont="1" applyFill="1" applyBorder="1" applyAlignment="1">
      <alignment horizontal="left" vertical="center"/>
    </xf>
    <xf numFmtId="0" fontId="9" fillId="13" borderId="22" xfId="0" applyFont="1" applyFill="1" applyBorder="1" applyAlignment="1">
      <alignment horizontal="left" vertical="center"/>
    </xf>
    <xf numFmtId="0" fontId="9" fillId="15" borderId="22" xfId="0" applyFont="1" applyFill="1" applyBorder="1" applyAlignment="1">
      <alignment horizontal="left" vertical="center" wrapText="1"/>
    </xf>
    <xf numFmtId="0" fontId="21" fillId="0" borderId="22"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171" fontId="9" fillId="10" borderId="22" xfId="0" applyNumberFormat="1" applyFont="1" applyFill="1" applyBorder="1" applyAlignment="1">
      <alignment horizontal="center" vertical="center" wrapText="1"/>
    </xf>
    <xf numFmtId="0" fontId="9" fillId="10" borderId="22" xfId="0" applyFont="1" applyFill="1" applyBorder="1" applyAlignment="1">
      <alignment wrapText="1"/>
    </xf>
    <xf numFmtId="171" fontId="0" fillId="10" borderId="22" xfId="0" applyNumberFormat="1" applyFont="1" applyFill="1" applyBorder="1" applyAlignment="1">
      <alignment horizontal="center" vertical="center" wrapText="1"/>
    </xf>
    <xf numFmtId="171" fontId="21" fillId="10" borderId="22"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0" borderId="22" xfId="0" applyFont="1" applyFill="1" applyBorder="1" applyAlignment="1"/>
    <xf numFmtId="166" fontId="0" fillId="0" borderId="22" xfId="20" applyFont="1" applyFill="1" applyBorder="1" applyAlignment="1">
      <alignment horizontal="center" vertical="center"/>
    </xf>
    <xf numFmtId="0" fontId="19" fillId="10" borderId="22" xfId="6" applyFont="1" applyFill="1" applyBorder="1" applyAlignment="1">
      <alignment horizontal="center" vertical="center" wrapText="1"/>
    </xf>
    <xf numFmtId="0" fontId="8" fillId="0" borderId="22" xfId="0" applyFont="1" applyFill="1" applyBorder="1" applyAlignment="1">
      <alignment vertical="center" wrapText="1"/>
    </xf>
    <xf numFmtId="0" fontId="21" fillId="10" borderId="22" xfId="0" applyFont="1" applyFill="1" applyBorder="1" applyAlignment="1">
      <alignment vertical="center" wrapText="1"/>
    </xf>
    <xf numFmtId="3" fontId="19" fillId="10" borderId="31"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8" fillId="13" borderId="22" xfId="0" applyFont="1" applyFill="1" applyBorder="1"/>
    <xf numFmtId="0" fontId="0" fillId="0" borderId="1" xfId="0" applyFont="1" applyBorder="1"/>
    <xf numFmtId="0" fontId="21" fillId="0" borderId="1" xfId="0" applyFont="1" applyBorder="1" applyAlignment="1">
      <alignment wrapText="1"/>
    </xf>
    <xf numFmtId="0" fontId="0" fillId="0" borderId="1" xfId="0" applyFont="1" applyBorder="1" applyAlignment="1">
      <alignment horizontal="center" vertical="center"/>
    </xf>
    <xf numFmtId="0" fontId="21" fillId="0" borderId="1" xfId="0" applyFont="1" applyBorder="1"/>
    <xf numFmtId="0" fontId="9" fillId="0" borderId="2" xfId="0" applyFont="1" applyFill="1" applyBorder="1" applyAlignment="1">
      <alignment vertical="center" wrapText="1"/>
    </xf>
    <xf numFmtId="0" fontId="8" fillId="14" borderId="2" xfId="0" applyFont="1" applyFill="1" applyBorder="1" applyAlignment="1">
      <alignment vertical="center" wrapText="1"/>
    </xf>
    <xf numFmtId="0" fontId="8" fillId="14" borderId="1" xfId="0" applyFont="1" applyFill="1" applyBorder="1" applyAlignment="1">
      <alignment vertical="center" wrapText="1"/>
    </xf>
    <xf numFmtId="49" fontId="9" fillId="10" borderId="1" xfId="0" applyNumberFormat="1" applyFont="1" applyFill="1" applyBorder="1" applyAlignment="1">
      <alignment vertical="center" wrapText="1"/>
    </xf>
    <xf numFmtId="0" fontId="8" fillId="10" borderId="22" xfId="0" applyFont="1" applyFill="1" applyBorder="1" applyAlignment="1">
      <alignment vertical="center" wrapText="1"/>
    </xf>
    <xf numFmtId="0" fontId="9" fillId="10" borderId="22" xfId="0" applyFont="1" applyFill="1" applyBorder="1" applyAlignment="1">
      <alignment vertical="center" wrapText="1"/>
    </xf>
    <xf numFmtId="3" fontId="9" fillId="10" borderId="22" xfId="0" applyNumberFormat="1" applyFont="1" applyFill="1" applyBorder="1" applyAlignment="1">
      <alignment wrapText="1"/>
    </xf>
    <xf numFmtId="0" fontId="9" fillId="10" borderId="22" xfId="0" applyFont="1" applyFill="1" applyBorder="1" applyAlignment="1">
      <alignment horizontal="justify" vertical="center"/>
    </xf>
    <xf numFmtId="10" fontId="9" fillId="10" borderId="22" xfId="0" applyNumberFormat="1" applyFont="1" applyFill="1" applyBorder="1" applyAlignment="1">
      <alignment horizontal="center" vertical="center" wrapText="1"/>
    </xf>
    <xf numFmtId="0" fontId="9" fillId="10" borderId="23" xfId="0" applyFont="1" applyFill="1" applyBorder="1" applyAlignment="1">
      <alignment horizontal="center" vertical="center" wrapText="1"/>
    </xf>
    <xf numFmtId="0" fontId="34" fillId="10" borderId="23" xfId="0" applyFont="1" applyFill="1" applyBorder="1" applyAlignment="1">
      <alignment horizontal="center" vertical="center" wrapText="1"/>
    </xf>
    <xf numFmtId="0" fontId="35" fillId="10" borderId="22" xfId="1" applyFont="1" applyFill="1" applyBorder="1" applyAlignment="1">
      <alignment horizontal="center" vertical="center" wrapText="1"/>
    </xf>
    <xf numFmtId="0" fontId="30" fillId="10" borderId="23" xfId="0" applyFont="1" applyFill="1" applyBorder="1" applyAlignment="1">
      <alignment horizontal="center" vertical="center"/>
    </xf>
    <xf numFmtId="0" fontId="9" fillId="13" borderId="1" xfId="0" applyFont="1" applyFill="1" applyBorder="1" applyAlignment="1">
      <alignment horizontal="center" vertical="center" wrapText="1"/>
    </xf>
    <xf numFmtId="0" fontId="21" fillId="10" borderId="36" xfId="0" applyFont="1" applyFill="1" applyBorder="1" applyAlignment="1">
      <alignment vertical="center" wrapText="1"/>
    </xf>
    <xf numFmtId="0" fontId="9" fillId="10" borderId="36" xfId="0" applyFont="1" applyFill="1" applyBorder="1" applyAlignment="1">
      <alignment vertical="center" wrapText="1"/>
    </xf>
    <xf numFmtId="0" fontId="8" fillId="10" borderId="22" xfId="0" applyNumberFormat="1" applyFont="1" applyFill="1" applyBorder="1" applyAlignment="1">
      <alignment horizontal="center" vertical="center" wrapText="1"/>
    </xf>
    <xf numFmtId="10" fontId="37" fillId="0" borderId="20" xfId="0" applyNumberFormat="1" applyFont="1" applyFill="1" applyBorder="1" applyAlignment="1">
      <alignment horizontal="center" vertical="center" wrapText="1"/>
    </xf>
    <xf numFmtId="10" fontId="37" fillId="0" borderId="4" xfId="0" applyNumberFormat="1" applyFont="1" applyFill="1" applyBorder="1" applyAlignment="1">
      <alignment horizontal="center" vertical="center" wrapText="1"/>
    </xf>
    <xf numFmtId="10" fontId="37" fillId="0" borderId="22" xfId="0" applyNumberFormat="1" applyFont="1" applyFill="1" applyBorder="1" applyAlignment="1">
      <alignment horizontal="center" vertical="center" wrapText="1"/>
    </xf>
    <xf numFmtId="0" fontId="30" fillId="0" borderId="22" xfId="0" applyFont="1" applyBorder="1" applyAlignment="1">
      <alignment horizontal="center" vertical="center" wrapText="1"/>
    </xf>
    <xf numFmtId="1" fontId="30" fillId="10" borderId="23" xfId="0" applyNumberFormat="1" applyFont="1" applyFill="1" applyBorder="1" applyAlignment="1">
      <alignment horizontal="center" vertical="center"/>
    </xf>
    <xf numFmtId="0" fontId="34" fillId="10" borderId="22" xfId="14" applyNumberFormat="1" applyFont="1" applyFill="1" applyBorder="1" applyAlignment="1">
      <alignment horizontal="center" vertical="center"/>
    </xf>
    <xf numFmtId="0" fontId="40" fillId="0" borderId="22" xfId="0" applyFont="1" applyFill="1" applyBorder="1" applyAlignment="1">
      <alignment horizontal="center" vertical="center" wrapText="1"/>
    </xf>
    <xf numFmtId="0" fontId="37" fillId="0" borderId="22" xfId="0" applyFont="1" applyFill="1" applyBorder="1" applyAlignment="1">
      <alignment horizontal="center" vertical="center"/>
    </xf>
    <xf numFmtId="0" fontId="35" fillId="10" borderId="43" xfId="1" applyFont="1" applyFill="1" applyBorder="1" applyAlignment="1">
      <alignment horizontal="center" vertical="center" wrapText="1"/>
    </xf>
    <xf numFmtId="0" fontId="37" fillId="10" borderId="34" xfId="1" applyFont="1" applyFill="1" applyBorder="1" applyAlignment="1">
      <alignment horizontal="center" vertical="center" wrapText="1"/>
    </xf>
    <xf numFmtId="0" fontId="35" fillId="0" borderId="22" xfId="0" applyFont="1" applyFill="1" applyBorder="1" applyAlignment="1">
      <alignment horizontal="center" vertical="center"/>
    </xf>
    <xf numFmtId="0" fontId="35" fillId="0" borderId="36" xfId="0" applyFont="1" applyFill="1" applyBorder="1" applyAlignment="1">
      <alignment horizontal="center" vertical="center"/>
    </xf>
    <xf numFmtId="0" fontId="34" fillId="0" borderId="24" xfId="0" applyFont="1" applyBorder="1" applyAlignment="1">
      <alignment horizontal="center" vertical="center" wrapText="1"/>
    </xf>
    <xf numFmtId="0" fontId="34" fillId="0" borderId="24" xfId="0" applyFont="1" applyFill="1" applyBorder="1" applyAlignment="1">
      <alignment horizontal="center" vertical="center"/>
    </xf>
    <xf numFmtId="0" fontId="34" fillId="0" borderId="24" xfId="0" applyFont="1" applyBorder="1" applyAlignment="1">
      <alignment horizontal="center" vertical="center"/>
    </xf>
    <xf numFmtId="9" fontId="34" fillId="0" borderId="24" xfId="0" applyNumberFormat="1" applyFont="1" applyBorder="1" applyAlignment="1">
      <alignment horizontal="center" vertical="center"/>
    </xf>
    <xf numFmtId="9" fontId="34" fillId="0" borderId="24" xfId="0" applyNumberFormat="1" applyFont="1" applyFill="1" applyBorder="1" applyAlignment="1">
      <alignment horizontal="center" vertical="center"/>
    </xf>
    <xf numFmtId="0" fontId="34" fillId="0" borderId="24"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21" fillId="0" borderId="22" xfId="0" applyFont="1" applyBorder="1" applyAlignment="1">
      <alignment vertical="center" wrapText="1"/>
    </xf>
    <xf numFmtId="0" fontId="9" fillId="14" borderId="17" xfId="0" applyFont="1" applyFill="1" applyBorder="1" applyAlignment="1">
      <alignment vertical="center" wrapText="1"/>
    </xf>
    <xf numFmtId="0" fontId="9" fillId="14" borderId="2" xfId="0" applyFont="1" applyFill="1" applyBorder="1" applyAlignment="1">
      <alignment vertical="center" wrapText="1"/>
    </xf>
    <xf numFmtId="170" fontId="9" fillId="10" borderId="22" xfId="0" applyNumberFormat="1" applyFont="1" applyFill="1" applyBorder="1" applyAlignment="1">
      <alignment vertical="center"/>
    </xf>
    <xf numFmtId="0" fontId="9" fillId="10" borderId="34" xfId="0" applyFont="1" applyFill="1" applyBorder="1" applyAlignment="1">
      <alignment vertical="center" wrapText="1"/>
    </xf>
    <xf numFmtId="0" fontId="9" fillId="10" borderId="22" xfId="0" applyFont="1" applyFill="1" applyBorder="1" applyAlignment="1">
      <alignment horizontal="right" vertical="center" wrapText="1"/>
    </xf>
    <xf numFmtId="171" fontId="9" fillId="13" borderId="22" xfId="0" applyNumberFormat="1" applyFont="1" applyFill="1" applyBorder="1" applyAlignment="1">
      <alignment vertical="center" wrapText="1"/>
    </xf>
    <xf numFmtId="0" fontId="19" fillId="0" borderId="22" xfId="6" applyFont="1" applyFill="1" applyBorder="1" applyAlignment="1">
      <alignment vertical="center"/>
    </xf>
    <xf numFmtId="171" fontId="0" fillId="10" borderId="22" xfId="0" applyNumberFormat="1" applyFill="1" applyBorder="1" applyAlignment="1">
      <alignment vertical="center" wrapText="1"/>
    </xf>
    <xf numFmtId="171" fontId="21" fillId="10" borderId="22" xfId="0" applyNumberFormat="1" applyFont="1" applyFill="1" applyBorder="1" applyAlignment="1">
      <alignment vertical="center" wrapText="1"/>
    </xf>
    <xf numFmtId="167" fontId="0" fillId="10" borderId="22" xfId="0" applyNumberFormat="1" applyFill="1" applyBorder="1" applyAlignment="1">
      <alignment vertical="center"/>
    </xf>
    <xf numFmtId="171" fontId="0" fillId="10" borderId="37" xfId="0" applyNumberFormat="1" applyFill="1" applyBorder="1" applyAlignment="1">
      <alignment vertical="center"/>
    </xf>
    <xf numFmtId="171" fontId="8" fillId="13" borderId="22" xfId="0" applyNumberFormat="1" applyFont="1" applyFill="1" applyBorder="1" applyAlignment="1">
      <alignment vertical="center" wrapText="1"/>
    </xf>
    <xf numFmtId="171" fontId="2" fillId="10" borderId="37" xfId="35" applyNumberFormat="1" applyFill="1" applyBorder="1" applyAlignment="1">
      <alignment vertical="center"/>
    </xf>
    <xf numFmtId="10" fontId="8" fillId="13" borderId="22" xfId="0" applyNumberFormat="1" applyFont="1" applyFill="1" applyBorder="1" applyAlignment="1">
      <alignment horizontal="center" vertical="center"/>
    </xf>
    <xf numFmtId="0" fontId="19" fillId="10" borderId="22" xfId="6" applyFont="1" applyFill="1" applyBorder="1" applyAlignment="1">
      <alignment horizontal="center" vertical="center"/>
    </xf>
    <xf numFmtId="9" fontId="8" fillId="13" borderId="22" xfId="0" applyNumberFormat="1" applyFont="1" applyFill="1" applyBorder="1" applyAlignment="1">
      <alignment horizontal="center" vertical="center"/>
    </xf>
    <xf numFmtId="0" fontId="9" fillId="0" borderId="0" xfId="0" applyFont="1" applyAlignment="1"/>
    <xf numFmtId="9" fontId="9" fillId="0" borderId="22" xfId="0" applyNumberFormat="1" applyFont="1" applyBorder="1" applyAlignment="1">
      <alignment horizontal="center" vertical="center" wrapText="1"/>
    </xf>
    <xf numFmtId="0" fontId="21" fillId="0" borderId="1" xfId="0" applyFont="1" applyBorder="1" applyAlignment="1">
      <alignment vertical="center" wrapText="1"/>
    </xf>
    <xf numFmtId="0" fontId="8" fillId="14" borderId="5" xfId="0" applyFont="1" applyFill="1" applyBorder="1" applyAlignment="1">
      <alignment vertical="center" wrapText="1"/>
    </xf>
    <xf numFmtId="14" fontId="8" fillId="14" borderId="5" xfId="0" applyNumberFormat="1" applyFont="1" applyFill="1" applyBorder="1" applyAlignment="1">
      <alignment vertical="center" wrapText="1"/>
    </xf>
    <xf numFmtId="14" fontId="8" fillId="14" borderId="3" xfId="0" applyNumberFormat="1" applyFont="1" applyFill="1" applyBorder="1" applyAlignment="1">
      <alignment vertical="center" wrapText="1"/>
    </xf>
    <xf numFmtId="0" fontId="8" fillId="14" borderId="24"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0" borderId="22" xfId="0" applyFont="1" applyFill="1" applyBorder="1" applyAlignment="1">
      <alignment horizontal="center" vertical="center"/>
    </xf>
    <xf numFmtId="0" fontId="8" fillId="10" borderId="22" xfId="0" applyFont="1" applyFill="1" applyBorder="1" applyAlignment="1">
      <alignment horizontal="center" vertical="center" wrapText="1"/>
    </xf>
    <xf numFmtId="0" fontId="21" fillId="0" borderId="22" xfId="32" applyFont="1" applyBorder="1" applyAlignment="1">
      <alignment vertical="center" wrapText="1"/>
    </xf>
    <xf numFmtId="0" fontId="0" fillId="0" borderId="22" xfId="32" applyFont="1" applyBorder="1" applyAlignment="1">
      <alignment vertical="center" wrapText="1"/>
    </xf>
    <xf numFmtId="9" fontId="21" fillId="0" borderId="22" xfId="32" applyNumberFormat="1" applyFont="1" applyBorder="1" applyAlignment="1">
      <alignment vertical="center" wrapText="1"/>
    </xf>
    <xf numFmtId="43" fontId="9" fillId="13" borderId="22" xfId="14" applyFont="1" applyFill="1" applyBorder="1" applyAlignment="1">
      <alignment horizontal="left" vertical="center"/>
    </xf>
    <xf numFmtId="0" fontId="20" fillId="10" borderId="34" xfId="9" applyFill="1" applyBorder="1" applyAlignment="1">
      <alignment horizontal="center" vertical="center" wrapText="1"/>
    </xf>
    <xf numFmtId="173" fontId="9" fillId="10" borderId="22" xfId="0" applyNumberFormat="1" applyFont="1" applyFill="1" applyBorder="1" applyAlignment="1">
      <alignment horizontal="center" vertical="center" wrapText="1"/>
    </xf>
    <xf numFmtId="10" fontId="8" fillId="13" borderId="22" xfId="0" applyNumberFormat="1" applyFont="1" applyFill="1" applyBorder="1" applyAlignment="1">
      <alignment horizontal="center" vertical="center" wrapText="1"/>
    </xf>
    <xf numFmtId="173" fontId="0" fillId="0" borderId="22" xfId="7" applyNumberFormat="1" applyFont="1" applyFill="1" applyBorder="1" applyAlignment="1">
      <alignment horizontal="center" vertical="center"/>
    </xf>
    <xf numFmtId="173" fontId="0" fillId="0" borderId="22" xfId="7" applyNumberFormat="1" applyFont="1" applyBorder="1" applyAlignment="1">
      <alignment horizontal="center" vertical="center"/>
    </xf>
    <xf numFmtId="9" fontId="8" fillId="13" borderId="22" xfId="7" applyFont="1" applyFill="1" applyBorder="1" applyAlignment="1">
      <alignment horizontal="center" vertical="center"/>
    </xf>
    <xf numFmtId="0" fontId="9" fillId="10" borderId="22" xfId="0" applyFont="1" applyFill="1" applyBorder="1" applyAlignment="1">
      <alignment horizontal="justify" vertical="center" wrapText="1"/>
    </xf>
    <xf numFmtId="2" fontId="9" fillId="0" borderId="22" xfId="0" applyNumberFormat="1" applyFont="1" applyBorder="1" applyAlignment="1">
      <alignment horizontal="center" vertical="center" wrapText="1"/>
    </xf>
    <xf numFmtId="0" fontId="24" fillId="10" borderId="22" xfId="16" applyNumberFormat="1" applyFont="1" applyFill="1" applyBorder="1" applyAlignment="1">
      <alignment horizontal="center" vertical="center" wrapText="1"/>
    </xf>
    <xf numFmtId="10" fontId="8" fillId="10" borderId="22" xfId="0" applyNumberFormat="1" applyFont="1" applyFill="1" applyBorder="1" applyAlignment="1">
      <alignment horizontal="center" vertical="center" wrapText="1"/>
    </xf>
    <xf numFmtId="10" fontId="0" fillId="0" borderId="22" xfId="0" applyNumberFormat="1" applyBorder="1" applyAlignment="1">
      <alignment vertical="center" wrapText="1"/>
    </xf>
    <xf numFmtId="0" fontId="9" fillId="11" borderId="22" xfId="6" applyFont="1" applyFill="1" applyBorder="1" applyAlignment="1">
      <alignment horizontal="center" vertical="center" wrapText="1"/>
    </xf>
    <xf numFmtId="42" fontId="8" fillId="10" borderId="22" xfId="8" applyFont="1" applyFill="1" applyBorder="1" applyAlignment="1">
      <alignment horizontal="center" vertical="center" wrapText="1"/>
    </xf>
    <xf numFmtId="0" fontId="8" fillId="10" borderId="36" xfId="0" applyFont="1" applyFill="1" applyBorder="1" applyAlignment="1">
      <alignment vertical="center" wrapText="1"/>
    </xf>
    <xf numFmtId="0" fontId="21" fillId="10" borderId="34" xfId="0" applyFont="1" applyFill="1" applyBorder="1" applyAlignment="1">
      <alignment horizontal="center" vertical="center" wrapText="1"/>
    </xf>
    <xf numFmtId="0" fontId="21" fillId="10" borderId="22" xfId="32" applyFont="1" applyFill="1" applyBorder="1" applyAlignment="1">
      <alignment vertical="center" wrapText="1"/>
    </xf>
    <xf numFmtId="0" fontId="30" fillId="10" borderId="22" xfId="6" applyFont="1" applyFill="1" applyBorder="1" applyAlignment="1">
      <alignment horizontal="center" vertical="center"/>
    </xf>
    <xf numFmtId="9" fontId="19" fillId="10" borderId="22" xfId="10" applyNumberFormat="1" applyFont="1" applyFill="1" applyBorder="1" applyAlignment="1">
      <alignment horizontal="center" vertical="center"/>
    </xf>
    <xf numFmtId="9" fontId="19" fillId="10" borderId="22" xfId="6" applyNumberFormat="1" applyFont="1" applyFill="1" applyBorder="1" applyAlignment="1">
      <alignment horizontal="center" vertical="center"/>
    </xf>
    <xf numFmtId="9" fontId="19" fillId="10" borderId="22" xfId="7" applyFont="1" applyFill="1" applyBorder="1" applyAlignment="1">
      <alignment horizontal="center" vertical="center"/>
    </xf>
    <xf numFmtId="41" fontId="19" fillId="10" borderId="22" xfId="10" applyFont="1" applyFill="1" applyBorder="1" applyAlignment="1">
      <alignment horizontal="center" vertical="center"/>
    </xf>
    <xf numFmtId="10" fontId="19" fillId="10" borderId="22" xfId="7" applyNumberFormat="1" applyFont="1" applyFill="1" applyBorder="1" applyAlignment="1">
      <alignment horizontal="center" vertical="center"/>
    </xf>
    <xf numFmtId="1" fontId="19" fillId="10" borderId="22" xfId="10" applyNumberFormat="1" applyFont="1" applyFill="1" applyBorder="1" applyAlignment="1">
      <alignment horizontal="center" vertical="center"/>
    </xf>
    <xf numFmtId="9" fontId="9" fillId="0" borderId="23" xfId="0" applyNumberFormat="1" applyFont="1" applyBorder="1" applyAlignment="1">
      <alignment horizontal="center" vertical="center" wrapText="1"/>
    </xf>
    <xf numFmtId="0" fontId="9" fillId="10" borderId="23" xfId="0" applyFont="1" applyFill="1" applyBorder="1" applyAlignment="1">
      <alignment horizontal="left" vertical="center" wrapText="1"/>
    </xf>
    <xf numFmtId="0" fontId="9" fillId="10" borderId="24"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9" fillId="0" borderId="24" xfId="0" applyFont="1" applyBorder="1" applyAlignment="1">
      <alignment horizontal="center" vertical="center" wrapText="1"/>
    </xf>
    <xf numFmtId="9" fontId="9" fillId="0" borderId="24" xfId="0" applyNumberFormat="1" applyFont="1" applyBorder="1" applyAlignment="1">
      <alignment horizontal="center" vertical="center" wrapText="1"/>
    </xf>
    <xf numFmtId="0" fontId="44" fillId="10" borderId="22" xfId="0" applyFont="1" applyFill="1" applyBorder="1" applyAlignment="1">
      <alignment horizontal="center" vertical="center" wrapText="1"/>
    </xf>
    <xf numFmtId="3" fontId="8" fillId="10" borderId="22" xfId="0" applyNumberFormat="1" applyFont="1" applyFill="1" applyBorder="1" applyAlignment="1">
      <alignment horizontal="center" vertical="center" wrapText="1"/>
    </xf>
    <xf numFmtId="171" fontId="0" fillId="10" borderId="22" xfId="0" applyNumberFormat="1" applyFont="1" applyFill="1" applyBorder="1" applyAlignment="1">
      <alignment vertical="center" wrapText="1"/>
    </xf>
    <xf numFmtId="3" fontId="8" fillId="13" borderId="22" xfId="0" applyNumberFormat="1" applyFont="1" applyFill="1" applyBorder="1" applyAlignment="1">
      <alignment horizontal="center" vertical="center" wrapText="1"/>
    </xf>
    <xf numFmtId="9" fontId="8" fillId="10" borderId="22" xfId="0" applyNumberFormat="1" applyFont="1" applyFill="1" applyBorder="1" applyAlignment="1">
      <alignment horizontal="center" vertical="center"/>
    </xf>
    <xf numFmtId="9" fontId="21" fillId="10" borderId="22" xfId="0" applyNumberFormat="1" applyFont="1" applyFill="1" applyBorder="1" applyAlignment="1">
      <alignment horizontal="center" vertical="center"/>
    </xf>
    <xf numFmtId="10" fontId="0" fillId="0" borderId="22" xfId="0" applyNumberFormat="1" applyBorder="1" applyAlignment="1">
      <alignment horizontal="center" vertical="center" wrapText="1"/>
    </xf>
    <xf numFmtId="9" fontId="21" fillId="19" borderId="22" xfId="0" applyNumberFormat="1" applyFont="1" applyFill="1" applyBorder="1" applyAlignment="1">
      <alignment horizontal="center" vertical="center"/>
    </xf>
    <xf numFmtId="9" fontId="8" fillId="13" borderId="22" xfId="0" applyNumberFormat="1" applyFont="1" applyFill="1" applyBorder="1" applyAlignment="1">
      <alignment horizontal="center" vertical="center" wrapText="1"/>
    </xf>
    <xf numFmtId="9" fontId="9" fillId="0" borderId="22" xfId="0" applyNumberFormat="1" applyFont="1" applyBorder="1" applyAlignment="1">
      <alignment vertical="center" wrapText="1"/>
    </xf>
    <xf numFmtId="9" fontId="45" fillId="0" borderId="22" xfId="0" applyNumberFormat="1" applyFont="1" applyBorder="1" applyAlignment="1">
      <alignment horizontal="center" vertical="center" wrapText="1"/>
    </xf>
    <xf numFmtId="49" fontId="8" fillId="10" borderId="17" xfId="0" applyNumberFormat="1" applyFont="1" applyFill="1" applyBorder="1" applyAlignment="1">
      <alignment horizontal="left" vertical="top" wrapText="1"/>
    </xf>
    <xf numFmtId="0" fontId="8" fillId="10" borderId="1" xfId="0" applyFont="1" applyFill="1" applyBorder="1" applyAlignment="1">
      <alignment horizontal="center" vertical="center" wrapText="1"/>
    </xf>
    <xf numFmtId="1" fontId="8" fillId="10" borderId="1" xfId="10" applyNumberFormat="1" applyFont="1" applyFill="1" applyBorder="1" applyAlignment="1">
      <alignment horizontal="center" vertical="center" wrapText="1"/>
    </xf>
    <xf numFmtId="1" fontId="8" fillId="10" borderId="1" xfId="0" applyNumberFormat="1" applyFont="1" applyFill="1" applyBorder="1" applyAlignment="1">
      <alignment horizontal="center" vertical="center" wrapText="1"/>
    </xf>
    <xf numFmtId="1" fontId="6" fillId="10" borderId="22" xfId="10" applyNumberFormat="1" applyFont="1" applyFill="1" applyBorder="1" applyAlignment="1">
      <alignment horizontal="center" vertical="center"/>
    </xf>
    <xf numFmtId="0" fontId="6" fillId="10" borderId="22" xfId="10" applyNumberFormat="1" applyFont="1" applyFill="1" applyBorder="1" applyAlignment="1">
      <alignment horizontal="center" vertical="center"/>
    </xf>
    <xf numFmtId="171" fontId="29" fillId="10" borderId="22" xfId="35" applyNumberFormat="1" applyFont="1" applyFill="1" applyBorder="1" applyAlignment="1">
      <alignment horizontal="right" vertical="center"/>
    </xf>
    <xf numFmtId="0" fontId="8" fillId="10" borderId="1" xfId="0" applyFont="1" applyFill="1" applyBorder="1" applyAlignment="1">
      <alignment horizontal="left" vertical="center" wrapText="1"/>
    </xf>
    <xf numFmtId="0" fontId="6" fillId="10" borderId="22" xfId="0" applyFont="1" applyFill="1" applyBorder="1" applyAlignment="1">
      <alignment horizontal="left" vertical="center" wrapText="1"/>
    </xf>
    <xf numFmtId="9" fontId="8" fillId="10" borderId="1" xfId="7" applyFont="1" applyFill="1" applyBorder="1" applyAlignment="1">
      <alignment horizontal="center" vertical="center" wrapText="1"/>
    </xf>
    <xf numFmtId="9" fontId="6" fillId="10" borderId="22" xfId="7" applyFont="1" applyFill="1" applyBorder="1" applyAlignment="1">
      <alignment horizontal="center" vertical="center"/>
    </xf>
    <xf numFmtId="9" fontId="8" fillId="10" borderId="1" xfId="0" applyNumberFormat="1"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22" xfId="0" applyFont="1" applyFill="1" applyBorder="1" applyAlignment="1">
      <alignment horizontal="center" vertical="center"/>
    </xf>
    <xf numFmtId="9" fontId="6" fillId="10" borderId="22" xfId="0" applyNumberFormat="1" applyFont="1" applyFill="1" applyBorder="1" applyAlignment="1">
      <alignment horizontal="center" vertical="center"/>
    </xf>
    <xf numFmtId="168" fontId="8" fillId="10" borderId="1" xfId="0" applyNumberFormat="1" applyFont="1" applyFill="1" applyBorder="1" applyAlignment="1">
      <alignment vertical="top" wrapText="1"/>
    </xf>
    <xf numFmtId="0" fontId="8" fillId="10" borderId="1" xfId="0" applyFont="1" applyFill="1" applyBorder="1" applyAlignment="1">
      <alignment vertical="top" wrapText="1"/>
    </xf>
    <xf numFmtId="0" fontId="8" fillId="10" borderId="1" xfId="0" applyFont="1" applyFill="1" applyBorder="1" applyAlignment="1">
      <alignment vertical="center" wrapText="1"/>
    </xf>
    <xf numFmtId="9" fontId="9" fillId="0" borderId="22" xfId="7" applyFont="1" applyBorder="1" applyAlignment="1">
      <alignment horizontal="center" vertical="center" wrapText="1"/>
    </xf>
    <xf numFmtId="0" fontId="19" fillId="10" borderId="22" xfId="6" applyFont="1" applyFill="1" applyBorder="1" applyAlignment="1">
      <alignment horizontal="left" vertical="center" wrapText="1"/>
    </xf>
    <xf numFmtId="166" fontId="0" fillId="10" borderId="22" xfId="20" applyFont="1" applyFill="1" applyBorder="1" applyAlignment="1">
      <alignment horizontal="center" vertical="center"/>
    </xf>
    <xf numFmtId="0" fontId="8" fillId="10" borderId="24" xfId="0" applyFont="1" applyFill="1" applyBorder="1" applyAlignment="1">
      <alignment vertical="center" wrapText="1"/>
    </xf>
    <xf numFmtId="1" fontId="8" fillId="10" borderId="24" xfId="0" applyNumberFormat="1" applyFont="1" applyFill="1" applyBorder="1" applyAlignment="1">
      <alignment vertical="center" wrapText="1"/>
    </xf>
    <xf numFmtId="1" fontId="9" fillId="13" borderId="22" xfId="7" applyNumberFormat="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2" xfId="1" applyNumberFormat="1" applyFont="1" applyFill="1" applyBorder="1" applyAlignment="1">
      <alignment horizontal="center" vertical="center" wrapText="1"/>
    </xf>
    <xf numFmtId="0" fontId="8" fillId="10" borderId="22" xfId="1" applyFont="1" applyFill="1" applyBorder="1" applyAlignment="1">
      <alignment horizontal="center" vertical="center" wrapText="1"/>
    </xf>
    <xf numFmtId="168" fontId="8" fillId="10" borderId="22" xfId="1" applyNumberFormat="1" applyFont="1" applyFill="1" applyBorder="1" applyAlignment="1">
      <alignment horizontal="center" vertical="center" wrapText="1"/>
    </xf>
    <xf numFmtId="0" fontId="8" fillId="10" borderId="22" xfId="1" applyNumberFormat="1" applyFont="1" applyFill="1" applyBorder="1" applyAlignment="1">
      <alignment horizontal="center" vertical="center" wrapText="1"/>
    </xf>
    <xf numFmtId="0" fontId="6" fillId="0" borderId="22" xfId="0" applyFont="1" applyBorder="1" applyAlignment="1">
      <alignment horizontal="center" vertical="center" wrapText="1"/>
    </xf>
    <xf numFmtId="0" fontId="8" fillId="13" borderId="1" xfId="0" applyFont="1" applyFill="1" applyBorder="1" applyAlignment="1">
      <alignment vertical="center" wrapText="1"/>
    </xf>
    <xf numFmtId="0" fontId="8" fillId="13" borderId="1" xfId="0" applyFont="1" applyFill="1" applyBorder="1" applyAlignment="1">
      <alignment horizontal="center" vertical="center"/>
    </xf>
    <xf numFmtId="10" fontId="49" fillId="0" borderId="22" xfId="0" applyNumberFormat="1" applyFont="1" applyBorder="1" applyAlignment="1">
      <alignment horizontal="center" vertical="center"/>
    </xf>
    <xf numFmtId="0" fontId="8" fillId="10" borderId="22" xfId="7" applyNumberFormat="1" applyFont="1" applyFill="1" applyBorder="1" applyAlignment="1">
      <alignment vertical="center" wrapText="1"/>
    </xf>
    <xf numFmtId="9" fontId="0" fillId="0" borderId="22" xfId="0" applyNumberFormat="1" applyBorder="1" applyAlignment="1">
      <alignment horizontal="center" vertical="center"/>
    </xf>
    <xf numFmtId="9" fontId="8" fillId="0" borderId="22" xfId="0" applyNumberFormat="1" applyFont="1" applyBorder="1" applyAlignment="1">
      <alignment horizontal="center" vertical="center" wrapText="1"/>
    </xf>
    <xf numFmtId="0" fontId="37" fillId="10" borderId="23" xfId="0" applyFont="1" applyFill="1" applyBorder="1" applyAlignment="1">
      <alignment horizontal="center" vertical="center"/>
    </xf>
    <xf numFmtId="9" fontId="6" fillId="10" borderId="24" xfId="7" applyFont="1" applyFill="1" applyBorder="1" applyAlignment="1">
      <alignment horizontal="center" vertical="center"/>
    </xf>
    <xf numFmtId="171" fontId="21" fillId="10" borderId="24" xfId="0" applyNumberFormat="1" applyFont="1" applyFill="1" applyBorder="1" applyAlignment="1">
      <alignment vertical="center" wrapText="1"/>
    </xf>
    <xf numFmtId="171" fontId="21" fillId="10" borderId="24" xfId="0" applyNumberFormat="1" applyFont="1" applyFill="1" applyBorder="1" applyAlignment="1">
      <alignment horizontal="center" vertical="center" wrapText="1"/>
    </xf>
    <xf numFmtId="1" fontId="6" fillId="10" borderId="24" xfId="10" applyNumberFormat="1" applyFont="1" applyFill="1" applyBorder="1" applyAlignment="1">
      <alignment horizontal="center" vertical="center"/>
    </xf>
    <xf numFmtId="9" fontId="6" fillId="10" borderId="23" xfId="7" applyFont="1" applyFill="1" applyBorder="1" applyAlignment="1">
      <alignment horizontal="center" vertical="center"/>
    </xf>
    <xf numFmtId="9" fontId="8" fillId="10" borderId="3" xfId="7" applyFont="1" applyFill="1" applyBorder="1" applyAlignment="1">
      <alignment horizontal="center" vertical="center"/>
    </xf>
    <xf numFmtId="171" fontId="21" fillId="10" borderId="23" xfId="0" applyNumberFormat="1" applyFont="1" applyFill="1" applyBorder="1" applyAlignment="1">
      <alignment vertical="center" wrapText="1"/>
    </xf>
    <xf numFmtId="171" fontId="21" fillId="10" borderId="23" xfId="0" applyNumberFormat="1" applyFont="1" applyFill="1" applyBorder="1" applyAlignment="1">
      <alignment horizontal="center" vertical="center" wrapText="1"/>
    </xf>
    <xf numFmtId="171" fontId="8" fillId="10" borderId="24" xfId="0" applyNumberFormat="1" applyFont="1" applyFill="1" applyBorder="1" applyAlignment="1">
      <alignment horizontal="center" vertical="center" wrapText="1"/>
    </xf>
    <xf numFmtId="0" fontId="21" fillId="10" borderId="22" xfId="0" applyNumberFormat="1" applyFont="1" applyFill="1" applyBorder="1" applyAlignment="1">
      <alignment horizontal="center" vertical="center" wrapText="1"/>
    </xf>
    <xf numFmtId="0" fontId="21" fillId="10" borderId="23" xfId="0" applyNumberFormat="1" applyFont="1" applyFill="1" applyBorder="1" applyAlignment="1">
      <alignment horizontal="center" vertical="center" wrapText="1"/>
    </xf>
    <xf numFmtId="0" fontId="9" fillId="10" borderId="22" xfId="0" applyFont="1" applyFill="1" applyBorder="1" applyAlignment="1">
      <alignment horizontal="right" wrapText="1"/>
    </xf>
    <xf numFmtId="0" fontId="22" fillId="13" borderId="34" xfId="9" applyFont="1" applyFill="1" applyBorder="1" applyAlignment="1">
      <alignment horizontal="left" vertical="center" wrapText="1"/>
    </xf>
    <xf numFmtId="0" fontId="22" fillId="13" borderId="34" xfId="9" applyFont="1" applyFill="1" applyBorder="1" applyAlignment="1">
      <alignment horizontal="center" vertical="center" wrapText="1"/>
    </xf>
    <xf numFmtId="0" fontId="20" fillId="13" borderId="17" xfId="9" applyFill="1" applyBorder="1" applyAlignment="1">
      <alignment horizontal="center" vertical="center" wrapText="1"/>
    </xf>
    <xf numFmtId="0" fontId="35" fillId="10" borderId="34" xfId="0" applyFont="1" applyFill="1" applyBorder="1" applyAlignment="1" applyProtection="1">
      <alignment horizontal="center" vertical="center" wrapText="1"/>
    </xf>
    <xf numFmtId="0" fontId="39" fillId="10" borderId="34" xfId="9" applyFont="1" applyFill="1" applyBorder="1" applyAlignment="1">
      <alignment horizontal="center" vertical="center" wrapText="1"/>
    </xf>
    <xf numFmtId="0" fontId="42" fillId="10" borderId="34" xfId="9" applyFont="1" applyFill="1" applyBorder="1" applyAlignment="1">
      <alignment horizontal="center" vertical="center"/>
    </xf>
    <xf numFmtId="0" fontId="42" fillId="10" borderId="34" xfId="9"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42" fillId="10" borderId="43" xfId="9" applyFont="1" applyFill="1" applyBorder="1" applyAlignment="1">
      <alignment horizontal="center" vertical="center" wrapText="1"/>
    </xf>
    <xf numFmtId="0" fontId="20" fillId="14" borderId="34" xfId="9" applyFill="1" applyBorder="1" applyAlignment="1">
      <alignment horizontal="center" vertical="center" wrapText="1"/>
    </xf>
    <xf numFmtId="0" fontId="8" fillId="14" borderId="17" xfId="0" applyFont="1" applyFill="1" applyBorder="1" applyAlignment="1">
      <alignment vertical="center" wrapText="1"/>
    </xf>
    <xf numFmtId="0" fontId="20" fillId="10" borderId="34" xfId="9" applyFont="1" applyFill="1" applyBorder="1" applyAlignment="1">
      <alignment horizontal="left" vertical="center" wrapText="1"/>
    </xf>
    <xf numFmtId="0" fontId="20" fillId="14" borderId="17" xfId="9" applyFill="1" applyBorder="1" applyAlignment="1">
      <alignment vertical="center" wrapText="1"/>
    </xf>
    <xf numFmtId="0" fontId="8" fillId="10" borderId="34" xfId="1" applyNumberFormat="1" applyFont="1" applyFill="1" applyBorder="1" applyAlignment="1">
      <alignment horizontal="center" vertical="center" wrapText="1"/>
    </xf>
    <xf numFmtId="0" fontId="22" fillId="10" borderId="34" xfId="9" applyFont="1" applyFill="1" applyBorder="1" applyAlignment="1">
      <alignment horizontal="center" vertical="center" wrapText="1"/>
    </xf>
    <xf numFmtId="0" fontId="22" fillId="10" borderId="34" xfId="9" applyFont="1" applyFill="1" applyBorder="1" applyAlignment="1">
      <alignment wrapText="1"/>
    </xf>
    <xf numFmtId="0" fontId="9" fillId="0" borderId="36" xfId="0" applyFont="1" applyBorder="1" applyAlignment="1">
      <alignment wrapText="1"/>
    </xf>
    <xf numFmtId="0" fontId="8" fillId="14" borderId="22" xfId="0" applyFont="1" applyFill="1" applyBorder="1" applyAlignment="1">
      <alignment horizontal="left" vertical="center" wrapText="1"/>
    </xf>
    <xf numFmtId="10" fontId="21" fillId="0" borderId="22" xfId="0" applyNumberFormat="1" applyFont="1" applyBorder="1" applyAlignment="1">
      <alignment horizontal="center" vertical="center" wrapText="1"/>
    </xf>
    <xf numFmtId="10" fontId="8" fillId="13" borderId="22" xfId="7" applyNumberFormat="1" applyFont="1" applyFill="1" applyBorder="1" applyAlignment="1">
      <alignment horizontal="center" vertical="center"/>
    </xf>
    <xf numFmtId="10" fontId="34" fillId="0" borderId="22" xfId="7" applyNumberFormat="1" applyFont="1" applyFill="1" applyBorder="1" applyAlignment="1">
      <alignment horizontal="center" vertical="center"/>
    </xf>
    <xf numFmtId="10" fontId="8" fillId="14" borderId="22" xfId="7" applyNumberFormat="1" applyFont="1" applyFill="1" applyBorder="1" applyAlignment="1">
      <alignment horizontal="center" vertical="center"/>
    </xf>
    <xf numFmtId="10" fontId="9" fillId="0" borderId="22" xfId="7" applyNumberFormat="1" applyFont="1" applyBorder="1" applyAlignment="1">
      <alignment horizontal="center" vertical="center" wrapText="1"/>
    </xf>
    <xf numFmtId="10" fontId="9" fillId="10" borderId="22" xfId="7" applyNumberFormat="1" applyFont="1" applyFill="1" applyBorder="1" applyAlignment="1">
      <alignment horizontal="center" vertical="center" wrapText="1"/>
    </xf>
    <xf numFmtId="10" fontId="0" fillId="0" borderId="22" xfId="7" applyNumberFormat="1" applyFont="1" applyBorder="1" applyAlignment="1">
      <alignment horizontal="center" vertical="center" wrapText="1"/>
    </xf>
    <xf numFmtId="10" fontId="19" fillId="10" borderId="22" xfId="7" applyNumberFormat="1" applyFont="1" applyFill="1" applyBorder="1" applyAlignment="1">
      <alignment horizontal="center" vertical="center" wrapText="1"/>
    </xf>
    <xf numFmtId="10" fontId="8" fillId="10" borderId="22" xfId="7" applyNumberFormat="1" applyFont="1" applyFill="1" applyBorder="1" applyAlignment="1">
      <alignment horizontal="center" vertical="center" wrapText="1"/>
    </xf>
    <xf numFmtId="10" fontId="37" fillId="0" borderId="22" xfId="7" applyNumberFormat="1" applyFont="1" applyBorder="1" applyAlignment="1">
      <alignment horizontal="center" vertical="center" wrapText="1"/>
    </xf>
    <xf numFmtId="10" fontId="8" fillId="14" borderId="22" xfId="7" applyNumberFormat="1" applyFont="1" applyFill="1" applyBorder="1" applyAlignment="1">
      <alignment horizontal="center" vertical="center" wrapText="1"/>
    </xf>
    <xf numFmtId="10" fontId="0" fillId="10" borderId="22" xfId="7"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49" fontId="8" fillId="10" borderId="17" xfId="0" applyNumberFormat="1" applyFont="1" applyFill="1" applyBorder="1" applyAlignment="1">
      <alignment horizontal="center" vertical="center" wrapText="1"/>
    </xf>
    <xf numFmtId="41" fontId="29" fillId="10" borderId="22" xfId="10" applyFont="1" applyFill="1" applyBorder="1" applyAlignment="1">
      <alignment horizontal="center" vertical="center" wrapText="1"/>
    </xf>
    <xf numFmtId="0" fontId="9" fillId="10" borderId="1" xfId="0" applyFont="1" applyFill="1" applyBorder="1" applyAlignment="1">
      <alignment horizontal="center" vertical="center" wrapText="1"/>
    </xf>
    <xf numFmtId="9" fontId="8" fillId="10" borderId="22" xfId="0" applyNumberFormat="1" applyFont="1" applyFill="1" applyBorder="1" applyAlignment="1">
      <alignment horizontal="center" vertical="center" wrapText="1"/>
    </xf>
    <xf numFmtId="9" fontId="0" fillId="0" borderId="22" xfId="0" applyNumberFormat="1" applyBorder="1" applyAlignment="1">
      <alignment horizontal="center" vertical="center" wrapText="1"/>
    </xf>
    <xf numFmtId="9" fontId="8" fillId="13" borderId="36" xfId="0" applyNumberFormat="1" applyFont="1" applyFill="1" applyBorder="1" applyAlignment="1">
      <alignment horizontal="center" vertical="center" wrapText="1"/>
    </xf>
    <xf numFmtId="10" fontId="8" fillId="13" borderId="36" xfId="0" applyNumberFormat="1" applyFont="1" applyFill="1" applyBorder="1" applyAlignment="1">
      <alignment horizontal="center" vertical="center" wrapText="1"/>
    </xf>
    <xf numFmtId="0" fontId="13" fillId="13" borderId="36" xfId="0" applyFont="1" applyFill="1" applyBorder="1" applyAlignment="1">
      <alignment horizontal="center" vertical="center" wrapText="1"/>
    </xf>
    <xf numFmtId="10" fontId="8" fillId="13" borderId="36" xfId="0" applyNumberFormat="1" applyFont="1" applyFill="1" applyBorder="1" applyAlignment="1">
      <alignment horizontal="center" vertical="center"/>
    </xf>
    <xf numFmtId="173" fontId="0" fillId="0" borderId="36" xfId="7" applyNumberFormat="1" applyFont="1" applyFill="1" applyBorder="1" applyAlignment="1">
      <alignment horizontal="center" vertical="center"/>
    </xf>
    <xf numFmtId="9" fontId="8" fillId="13" borderId="36" xfId="0" applyNumberFormat="1" applyFont="1" applyFill="1" applyBorder="1" applyAlignment="1">
      <alignment horizontal="center" vertical="center"/>
    </xf>
    <xf numFmtId="9" fontId="8" fillId="13" borderId="36" xfId="7" applyFont="1" applyFill="1" applyBorder="1" applyAlignment="1">
      <alignment horizontal="center" vertical="center"/>
    </xf>
    <xf numFmtId="0" fontId="8" fillId="13" borderId="36" xfId="0" applyFont="1" applyFill="1" applyBorder="1" applyAlignment="1">
      <alignment horizontal="center" vertical="center"/>
    </xf>
    <xf numFmtId="10" fontId="21" fillId="0" borderId="36" xfId="0" applyNumberFormat="1" applyFont="1" applyBorder="1" applyAlignment="1">
      <alignment horizontal="center" vertical="center" wrapText="1"/>
    </xf>
    <xf numFmtId="9" fontId="9" fillId="0" borderId="36" xfId="7" applyFont="1" applyBorder="1" applyAlignment="1">
      <alignment horizontal="center" vertical="center" wrapText="1"/>
    </xf>
    <xf numFmtId="10" fontId="0" fillId="0" borderId="36" xfId="0" applyNumberFormat="1" applyBorder="1" applyAlignment="1">
      <alignment vertical="center" wrapText="1"/>
    </xf>
    <xf numFmtId="0" fontId="8" fillId="10" borderId="36" xfId="7" applyNumberFormat="1" applyFont="1" applyFill="1" applyBorder="1" applyAlignment="1">
      <alignment vertical="center" wrapText="1"/>
    </xf>
    <xf numFmtId="9" fontId="21" fillId="10" borderId="36" xfId="0" applyNumberFormat="1" applyFont="1" applyFill="1" applyBorder="1" applyAlignment="1">
      <alignment horizontal="center" vertical="center"/>
    </xf>
    <xf numFmtId="9" fontId="21" fillId="19" borderId="36" xfId="0" applyNumberFormat="1" applyFont="1" applyFill="1" applyBorder="1" applyAlignment="1">
      <alignment horizontal="center" vertical="center"/>
    </xf>
    <xf numFmtId="0" fontId="9" fillId="0" borderId="36" xfId="0" applyFont="1" applyBorder="1" applyAlignment="1">
      <alignment horizontal="center" vertical="center" wrapText="1"/>
    </xf>
    <xf numFmtId="1" fontId="8" fillId="10" borderId="41" xfId="0" applyNumberFormat="1" applyFont="1" applyFill="1" applyBorder="1" applyAlignment="1">
      <alignment vertical="center" wrapText="1"/>
    </xf>
    <xf numFmtId="0" fontId="9" fillId="10" borderId="36" xfId="0" applyFont="1" applyFill="1" applyBorder="1" applyAlignment="1">
      <alignment horizontal="center" vertical="center" wrapText="1"/>
    </xf>
    <xf numFmtId="0" fontId="8" fillId="10" borderId="36" xfId="0" applyFont="1" applyFill="1" applyBorder="1" applyAlignment="1">
      <alignment horizontal="center" vertical="center" wrapText="1"/>
    </xf>
    <xf numFmtId="9" fontId="9" fillId="0" borderId="36" xfId="0" applyNumberFormat="1" applyFont="1" applyBorder="1" applyAlignment="1">
      <alignment horizontal="center" vertical="center" wrapText="1"/>
    </xf>
    <xf numFmtId="10" fontId="9" fillId="10" borderId="36" xfId="0" applyNumberFormat="1" applyFont="1" applyFill="1" applyBorder="1" applyAlignment="1">
      <alignment horizontal="center" vertical="center" wrapText="1"/>
    </xf>
    <xf numFmtId="173" fontId="9" fillId="10" borderId="36" xfId="0" applyNumberFormat="1" applyFont="1" applyFill="1" applyBorder="1" applyAlignment="1">
      <alignment horizontal="center" vertical="center" wrapText="1"/>
    </xf>
    <xf numFmtId="2" fontId="9" fillId="0" borderId="36" xfId="0" applyNumberFormat="1" applyFont="1" applyBorder="1" applyAlignment="1">
      <alignment horizontal="center" vertical="center" wrapText="1"/>
    </xf>
    <xf numFmtId="10" fontId="34" fillId="10" borderId="36" xfId="0" applyNumberFormat="1" applyFont="1" applyFill="1" applyBorder="1" applyAlignment="1">
      <alignment horizontal="center" vertical="center" wrapText="1"/>
    </xf>
    <xf numFmtId="0" fontId="8" fillId="13" borderId="22" xfId="0" applyFont="1" applyFill="1" applyBorder="1" applyAlignment="1">
      <alignment horizontal="center" wrapText="1"/>
    </xf>
    <xf numFmtId="0" fontId="45" fillId="0" borderId="0" xfId="0" applyFont="1" applyAlignment="1">
      <alignment horizontal="center" vertical="center" wrapText="1"/>
    </xf>
    <xf numFmtId="0" fontId="40" fillId="10" borderId="22" xfId="0" applyFont="1" applyFill="1" applyBorder="1" applyAlignment="1">
      <alignment horizontal="center" vertical="center" wrapText="1"/>
    </xf>
    <xf numFmtId="0" fontId="40" fillId="10" borderId="24" xfId="0" applyFont="1" applyFill="1" applyBorder="1" applyAlignment="1">
      <alignment horizontal="center" vertical="center" wrapText="1"/>
    </xf>
    <xf numFmtId="0" fontId="9" fillId="0" borderId="18" xfId="32" applyFont="1" applyFill="1" applyAlignment="1">
      <alignment horizontal="left" vertical="top" wrapText="1"/>
    </xf>
    <xf numFmtId="0" fontId="9" fillId="11" borderId="22" xfId="0" applyFont="1" applyFill="1" applyBorder="1" applyAlignment="1">
      <alignment horizontal="center" vertical="center" wrapText="1"/>
    </xf>
    <xf numFmtId="0" fontId="8" fillId="11" borderId="22" xfId="0" applyFont="1" applyFill="1" applyBorder="1" applyAlignment="1">
      <alignment horizontal="left" vertical="center" wrapText="1"/>
    </xf>
    <xf numFmtId="0" fontId="8" fillId="11" borderId="22" xfId="0" applyFont="1" applyFill="1" applyBorder="1" applyAlignment="1">
      <alignment horizontal="left" vertical="top" wrapText="1"/>
    </xf>
    <xf numFmtId="0" fontId="9" fillId="10" borderId="22" xfId="0" applyFont="1" applyFill="1" applyBorder="1" applyAlignment="1">
      <alignment horizontal="left" vertical="top" wrapText="1"/>
    </xf>
    <xf numFmtId="0" fontId="45" fillId="10" borderId="22" xfId="0" applyFont="1" applyFill="1" applyBorder="1" applyAlignment="1">
      <alignment horizontal="center" vertical="center" wrapText="1"/>
    </xf>
    <xf numFmtId="0" fontId="16" fillId="10" borderId="22" xfId="0" applyFont="1" applyFill="1" applyBorder="1" applyAlignment="1">
      <alignment horizontal="center" vertical="center" wrapText="1"/>
    </xf>
    <xf numFmtId="0" fontId="0" fillId="10" borderId="22" xfId="0" applyFill="1" applyBorder="1" applyAlignment="1">
      <alignment wrapText="1"/>
    </xf>
    <xf numFmtId="49" fontId="8" fillId="10" borderId="1" xfId="0" applyNumberFormat="1" applyFont="1" applyFill="1" applyBorder="1" applyAlignment="1">
      <alignment horizontal="left" vertical="top" wrapText="1"/>
    </xf>
    <xf numFmtId="0" fontId="9" fillId="10" borderId="1" xfId="0" applyFont="1" applyFill="1" applyBorder="1" applyAlignment="1">
      <alignment vertical="center" wrapText="1"/>
    </xf>
    <xf numFmtId="0" fontId="8" fillId="10" borderId="22" xfId="0" applyFont="1" applyFill="1" applyBorder="1" applyAlignment="1">
      <alignment horizontal="left" vertical="top" wrapText="1"/>
    </xf>
    <xf numFmtId="0" fontId="9" fillId="10" borderId="18" xfId="32" applyFont="1" applyFill="1" applyAlignment="1">
      <alignment horizontal="left" vertical="top" wrapText="1"/>
    </xf>
    <xf numFmtId="0" fontId="0" fillId="10" borderId="22" xfId="0" applyFont="1" applyFill="1" applyBorder="1" applyAlignment="1">
      <alignment horizontal="center" vertical="center" wrapText="1"/>
    </xf>
    <xf numFmtId="0" fontId="9" fillId="10" borderId="22" xfId="32" applyFont="1" applyFill="1" applyBorder="1" applyAlignment="1">
      <alignment horizontal="left" vertical="top" wrapText="1"/>
    </xf>
    <xf numFmtId="10" fontId="8" fillId="14" borderId="23" xfId="7" applyNumberFormat="1" applyFont="1" applyFill="1" applyBorder="1" applyAlignment="1">
      <alignment horizontal="center" vertical="center" wrapText="1"/>
    </xf>
    <xf numFmtId="0" fontId="9" fillId="10" borderId="23" xfId="6" applyFont="1" applyFill="1" applyBorder="1" applyAlignment="1">
      <alignment horizontal="center" vertical="center" wrapText="1"/>
    </xf>
    <xf numFmtId="0" fontId="8" fillId="10" borderId="23" xfId="0" applyFont="1" applyFill="1" applyBorder="1" applyAlignment="1">
      <alignment horizontal="center" vertical="center" wrapText="1"/>
    </xf>
    <xf numFmtId="0" fontId="29" fillId="10" borderId="22" xfId="32" applyFont="1" applyFill="1" applyBorder="1" applyAlignment="1">
      <alignment horizontal="left" vertical="top" wrapText="1"/>
    </xf>
    <xf numFmtId="0" fontId="8" fillId="10" borderId="22" xfId="32" applyFont="1" applyFill="1" applyBorder="1" applyAlignment="1">
      <alignment horizontal="left" vertical="top" wrapText="1"/>
    </xf>
    <xf numFmtId="49" fontId="8" fillId="10" borderId="47" xfId="0" applyNumberFormat="1" applyFont="1" applyFill="1" applyBorder="1" applyAlignment="1">
      <alignment horizontal="left" vertical="top" wrapText="1"/>
    </xf>
    <xf numFmtId="0" fontId="9" fillId="10" borderId="23" xfId="32" applyFont="1" applyFill="1" applyBorder="1" applyAlignment="1">
      <alignment horizontal="left" vertical="top" wrapText="1"/>
    </xf>
    <xf numFmtId="49" fontId="8" fillId="10" borderId="3" xfId="0" applyNumberFormat="1" applyFont="1" applyFill="1" applyBorder="1" applyAlignment="1">
      <alignment horizontal="left" vertical="top" wrapText="1"/>
    </xf>
    <xf numFmtId="49" fontId="8" fillId="10" borderId="22" xfId="0" applyNumberFormat="1" applyFont="1" applyFill="1" applyBorder="1" applyAlignment="1">
      <alignment horizontal="left" vertical="top" wrapText="1"/>
    </xf>
    <xf numFmtId="49" fontId="9" fillId="0" borderId="22" xfId="0" applyNumberFormat="1" applyFont="1" applyFill="1" applyBorder="1" applyAlignment="1">
      <alignment vertical="center" wrapText="1"/>
    </xf>
    <xf numFmtId="0" fontId="9" fillId="15" borderId="1" xfId="0" applyFont="1" applyFill="1" applyBorder="1" applyAlignment="1">
      <alignment horizontal="left" vertical="center" wrapText="1"/>
    </xf>
    <xf numFmtId="0" fontId="48" fillId="10" borderId="0" xfId="0" applyFont="1" applyFill="1" applyAlignment="1">
      <alignment vertical="center" wrapText="1"/>
    </xf>
    <xf numFmtId="0" fontId="34" fillId="10" borderId="22" xfId="0" applyNumberFormat="1" applyFont="1" applyFill="1" applyBorder="1" applyAlignment="1">
      <alignment horizontal="center" vertical="center"/>
    </xf>
    <xf numFmtId="0" fontId="34" fillId="10" borderId="36" xfId="0" applyFont="1" applyFill="1" applyBorder="1" applyAlignment="1">
      <alignment horizontal="center" vertical="center"/>
    </xf>
    <xf numFmtId="0" fontId="9" fillId="10" borderId="0" xfId="0" applyFont="1" applyFill="1" applyAlignment="1">
      <alignment wrapText="1"/>
    </xf>
    <xf numFmtId="0" fontId="21" fillId="10" borderId="36" xfId="0" applyFont="1" applyFill="1" applyBorder="1" applyAlignment="1">
      <alignment horizontal="center" vertical="center" wrapText="1"/>
    </xf>
    <xf numFmtId="0" fontId="8" fillId="10" borderId="18" xfId="0" applyFont="1" applyFill="1" applyBorder="1" applyAlignment="1">
      <alignment horizontal="center" vertical="center"/>
    </xf>
    <xf numFmtId="0" fontId="9" fillId="10" borderId="22" xfId="0" applyNumberFormat="1" applyFont="1" applyFill="1" applyBorder="1" applyAlignment="1">
      <alignment horizontal="center" vertical="center"/>
    </xf>
    <xf numFmtId="0" fontId="8" fillId="10" borderId="21" xfId="0" applyFont="1" applyFill="1" applyBorder="1" applyAlignment="1">
      <alignment horizontal="center" vertical="center" wrapText="1"/>
    </xf>
    <xf numFmtId="1" fontId="8" fillId="10" borderId="21" xfId="0" applyNumberFormat="1" applyFont="1" applyFill="1" applyBorder="1" applyAlignment="1">
      <alignment horizontal="center" vertical="center" wrapText="1"/>
    </xf>
    <xf numFmtId="41" fontId="29" fillId="10" borderId="24" xfId="10" applyFont="1" applyFill="1" applyBorder="1" applyAlignment="1">
      <alignment horizontal="center" vertical="center" wrapText="1"/>
    </xf>
    <xf numFmtId="0" fontId="9" fillId="0" borderId="5" xfId="0" applyFont="1" applyFill="1" applyBorder="1" applyAlignment="1">
      <alignment vertical="center" wrapText="1"/>
    </xf>
    <xf numFmtId="0" fontId="9" fillId="10" borderId="22" xfId="32"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1" borderId="22" xfId="0" applyNumberFormat="1" applyFont="1" applyFill="1" applyBorder="1" applyAlignment="1">
      <alignment horizontal="center" vertical="center"/>
    </xf>
    <xf numFmtId="9" fontId="8" fillId="13" borderId="22" xfId="7" applyFont="1" applyFill="1" applyBorder="1" applyAlignment="1">
      <alignment horizontal="center" vertical="center" wrapText="1"/>
    </xf>
    <xf numFmtId="173" fontId="8" fillId="13" borderId="36" xfId="7" applyNumberFormat="1" applyFont="1" applyFill="1" applyBorder="1" applyAlignment="1">
      <alignment horizontal="center" vertical="center" wrapText="1"/>
    </xf>
    <xf numFmtId="173" fontId="8" fillId="13" borderId="22" xfId="7" applyNumberFormat="1" applyFont="1" applyFill="1" applyBorder="1" applyAlignment="1">
      <alignment horizontal="center" vertical="center" wrapText="1"/>
    </xf>
    <xf numFmtId="0" fontId="21" fillId="10" borderId="36" xfId="0" applyNumberFormat="1" applyFont="1" applyFill="1" applyBorder="1" applyAlignment="1">
      <alignment vertical="center" wrapText="1"/>
    </xf>
    <xf numFmtId="0" fontId="21" fillId="10" borderId="22" xfId="32" applyNumberFormat="1" applyFont="1" applyFill="1" applyBorder="1" applyAlignment="1">
      <alignment vertical="center" wrapText="1"/>
    </xf>
    <xf numFmtId="0" fontId="21" fillId="0" borderId="22" xfId="32" applyNumberFormat="1" applyFont="1" applyBorder="1" applyAlignment="1">
      <alignment vertical="center" wrapText="1"/>
    </xf>
    <xf numFmtId="0" fontId="24" fillId="10" borderId="22" xfId="0" applyNumberFormat="1" applyFont="1" applyFill="1" applyBorder="1" applyAlignment="1">
      <alignment horizontal="center" vertical="center" wrapText="1"/>
    </xf>
    <xf numFmtId="0" fontId="8" fillId="13" borderId="22" xfId="0" applyNumberFormat="1" applyFont="1" applyFill="1" applyBorder="1" applyAlignment="1">
      <alignment horizontal="left" vertical="center" wrapText="1"/>
    </xf>
    <xf numFmtId="0" fontId="9" fillId="10" borderId="22" xfId="0" applyNumberFormat="1" applyFont="1" applyFill="1" applyBorder="1" applyAlignment="1">
      <alignment vertical="center" wrapText="1"/>
    </xf>
    <xf numFmtId="9" fontId="21" fillId="10" borderId="22" xfId="0" applyNumberFormat="1" applyFont="1" applyFill="1" applyBorder="1" applyAlignment="1">
      <alignment horizontal="center" vertical="center" wrapText="1"/>
    </xf>
    <xf numFmtId="0" fontId="19" fillId="10" borderId="22" xfId="6" applyNumberFormat="1" applyFont="1" applyFill="1" applyBorder="1" applyAlignment="1">
      <alignment horizontal="center" vertical="center"/>
    </xf>
    <xf numFmtId="0" fontId="19" fillId="0" borderId="22" xfId="6" applyNumberFormat="1" applyFont="1" applyFill="1" applyBorder="1" applyAlignment="1">
      <alignment horizontal="center" vertical="center"/>
    </xf>
    <xf numFmtId="0" fontId="0" fillId="10" borderId="1" xfId="0" applyFont="1" applyFill="1" applyBorder="1" applyAlignment="1">
      <alignment horizontal="center" vertical="center"/>
    </xf>
    <xf numFmtId="0" fontId="34" fillId="10" borderId="23" xfId="0" applyFont="1" applyFill="1" applyBorder="1" applyAlignment="1">
      <alignment horizontal="center" vertical="center"/>
    </xf>
    <xf numFmtId="0" fontId="0" fillId="10" borderId="22" xfId="0" applyNumberFormat="1" applyFill="1" applyBorder="1" applyAlignment="1">
      <alignment horizontal="center" vertical="center"/>
    </xf>
    <xf numFmtId="0" fontId="6" fillId="10" borderId="22" xfId="0" applyNumberFormat="1" applyFont="1" applyFill="1" applyBorder="1" applyAlignment="1">
      <alignment vertical="center" wrapText="1"/>
    </xf>
    <xf numFmtId="0" fontId="6" fillId="10" borderId="22" xfId="0" applyNumberFormat="1" applyFont="1" applyFill="1" applyBorder="1" applyAlignment="1">
      <alignment horizontal="center" vertical="center" wrapText="1"/>
    </xf>
    <xf numFmtId="0" fontId="8" fillId="10" borderId="1" xfId="0" applyNumberFormat="1" applyFont="1" applyFill="1" applyBorder="1" applyAlignment="1">
      <alignment horizontal="center" vertical="center" wrapText="1"/>
    </xf>
    <xf numFmtId="171" fontId="21" fillId="10" borderId="22" xfId="0" applyNumberFormat="1" applyFont="1" applyFill="1" applyBorder="1" applyAlignment="1">
      <alignment horizontal="right" vertical="center" wrapText="1"/>
    </xf>
    <xf numFmtId="171" fontId="0" fillId="10" borderId="22" xfId="0" applyNumberFormat="1" applyFont="1" applyFill="1" applyBorder="1" applyAlignment="1">
      <alignment horizontal="right" vertical="center" wrapText="1"/>
    </xf>
    <xf numFmtId="171" fontId="2" fillId="10" borderId="38" xfId="21" applyNumberFormat="1" applyFill="1" applyBorder="1" applyAlignment="1">
      <alignment vertical="center"/>
    </xf>
    <xf numFmtId="171" fontId="2" fillId="10" borderId="38" xfId="21" applyNumberFormat="1" applyFill="1" applyBorder="1" applyAlignment="1">
      <alignment horizontal="right" vertical="center"/>
    </xf>
    <xf numFmtId="171" fontId="0" fillId="10" borderId="37" xfId="0" applyNumberFormat="1" applyFill="1" applyBorder="1" applyAlignment="1">
      <alignment horizontal="right" vertical="center"/>
    </xf>
    <xf numFmtId="171" fontId="9" fillId="10" borderId="22" xfId="0" applyNumberFormat="1" applyFont="1" applyFill="1" applyBorder="1" applyAlignment="1">
      <alignment vertical="center" wrapText="1"/>
    </xf>
    <xf numFmtId="171" fontId="9" fillId="10" borderId="22" xfId="0" applyNumberFormat="1" applyFont="1" applyFill="1" applyBorder="1" applyAlignment="1">
      <alignment horizontal="right" vertical="center" wrapText="1"/>
    </xf>
    <xf numFmtId="171" fontId="8" fillId="13" borderId="22" xfId="0" applyNumberFormat="1" applyFont="1" applyFill="1" applyBorder="1" applyAlignment="1">
      <alignment horizontal="right" vertical="center" wrapText="1"/>
    </xf>
    <xf numFmtId="171" fontId="9" fillId="13" borderId="22" xfId="0" applyNumberFormat="1" applyFont="1" applyFill="1" applyBorder="1" applyAlignment="1">
      <alignment horizontal="right" vertical="center" wrapText="1"/>
    </xf>
    <xf numFmtId="171" fontId="2" fillId="10" borderId="37" xfId="35" applyNumberFormat="1" applyFill="1" applyBorder="1" applyAlignment="1">
      <alignment horizontal="center" vertical="center"/>
    </xf>
    <xf numFmtId="171" fontId="2" fillId="10" borderId="37" xfId="35" applyNumberFormat="1" applyFill="1" applyBorder="1" applyAlignment="1">
      <alignment horizontal="right" vertical="center"/>
    </xf>
    <xf numFmtId="171" fontId="9" fillId="10" borderId="22" xfId="0" applyNumberFormat="1" applyFont="1" applyFill="1" applyBorder="1" applyAlignment="1">
      <alignment vertical="center"/>
    </xf>
    <xf numFmtId="171" fontId="9" fillId="10" borderId="22" xfId="0" applyNumberFormat="1" applyFont="1" applyFill="1" applyBorder="1" applyAlignment="1">
      <alignment horizontal="right" vertical="center"/>
    </xf>
    <xf numFmtId="171" fontId="0" fillId="10" borderId="0" xfId="0" applyNumberFormat="1" applyFill="1" applyAlignment="1">
      <alignment vertical="center"/>
    </xf>
    <xf numFmtId="171" fontId="0" fillId="10" borderId="0" xfId="0" applyNumberFormat="1" applyFill="1" applyAlignment="1">
      <alignment horizontal="right" vertical="center"/>
    </xf>
    <xf numFmtId="171" fontId="2" fillId="10" borderId="44" xfId="35" applyNumberFormat="1" applyFill="1" applyBorder="1" applyAlignment="1">
      <alignment vertical="center"/>
    </xf>
    <xf numFmtId="171" fontId="2" fillId="10" borderId="44" xfId="35" applyNumberFormat="1" applyFill="1" applyBorder="1" applyAlignment="1">
      <alignment horizontal="right" vertical="center"/>
    </xf>
    <xf numFmtId="3" fontId="9" fillId="10" borderId="21" xfId="0" applyNumberFormat="1" applyFont="1" applyFill="1" applyBorder="1" applyAlignment="1">
      <alignment vertical="center" wrapText="1"/>
    </xf>
    <xf numFmtId="3" fontId="9" fillId="10" borderId="22" xfId="0" applyNumberFormat="1" applyFont="1" applyFill="1" applyBorder="1" applyAlignment="1">
      <alignment vertical="center" wrapText="1"/>
    </xf>
    <xf numFmtId="0" fontId="0" fillId="10" borderId="22" xfId="0" applyFill="1" applyBorder="1" applyAlignment="1">
      <alignment vertical="center" wrapText="1"/>
    </xf>
    <xf numFmtId="0" fontId="20" fillId="0" borderId="34" xfId="9" applyBorder="1" applyAlignment="1">
      <alignment wrapText="1"/>
    </xf>
    <xf numFmtId="0" fontId="8" fillId="0" borderId="1" xfId="0" applyFont="1" applyFill="1" applyBorder="1" applyAlignment="1">
      <alignment vertical="center"/>
    </xf>
    <xf numFmtId="0" fontId="9" fillId="0" borderId="1" xfId="0" applyFont="1" applyFill="1" applyBorder="1" applyAlignment="1">
      <alignment vertical="center"/>
    </xf>
    <xf numFmtId="0" fontId="20" fillId="0" borderId="17" xfId="9" applyFill="1" applyBorder="1" applyAlignment="1">
      <alignment vertical="center" wrapText="1"/>
    </xf>
    <xf numFmtId="0" fontId="9" fillId="0" borderId="22" xfId="0" applyFont="1" applyFill="1" applyBorder="1" applyAlignment="1">
      <alignment vertical="center" wrapText="1"/>
    </xf>
    <xf numFmtId="0" fontId="8" fillId="0" borderId="1" xfId="0" applyFont="1" applyFill="1" applyBorder="1" applyAlignment="1">
      <alignment vertical="center" wrapText="1"/>
    </xf>
    <xf numFmtId="0" fontId="9" fillId="0" borderId="36" xfId="0" applyFont="1" applyFill="1" applyBorder="1" applyAlignment="1">
      <alignment vertical="center" wrapText="1"/>
    </xf>
    <xf numFmtId="0" fontId="9" fillId="0" borderId="36" xfId="0" applyFont="1" applyFill="1" applyBorder="1" applyAlignment="1">
      <alignment horizontal="right" vertical="center" wrapText="1"/>
    </xf>
    <xf numFmtId="0" fontId="10" fillId="0" borderId="39" xfId="0" applyFont="1" applyFill="1" applyBorder="1" applyAlignment="1">
      <alignment vertical="center" wrapText="1"/>
    </xf>
    <xf numFmtId="0" fontId="9" fillId="0" borderId="36" xfId="0" applyFont="1" applyFill="1" applyBorder="1" applyAlignment="1">
      <alignment horizontal="center" vertical="center" wrapText="1"/>
    </xf>
    <xf numFmtId="0" fontId="9" fillId="0" borderId="34" xfId="0" applyFont="1" applyBorder="1" applyAlignment="1">
      <alignment horizontal="center" vertical="center" wrapText="1"/>
    </xf>
    <xf numFmtId="0" fontId="20" fillId="0" borderId="34" xfId="9" applyFill="1" applyBorder="1" applyAlignment="1">
      <alignment horizontal="center" vertical="center" wrapText="1"/>
    </xf>
    <xf numFmtId="0" fontId="37" fillId="0" borderId="22" xfId="0" applyFont="1" applyBorder="1" applyAlignment="1">
      <alignment horizontal="center" vertical="center"/>
    </xf>
    <xf numFmtId="42" fontId="19" fillId="0" borderId="22" xfId="8" applyFont="1" applyFill="1" applyBorder="1" applyAlignment="1">
      <alignment horizontal="center" vertical="center" wrapText="1"/>
    </xf>
    <xf numFmtId="0" fontId="19" fillId="10" borderId="34" xfId="6" applyFont="1" applyFill="1" applyBorder="1" applyAlignment="1">
      <alignment horizontal="center" vertical="center"/>
    </xf>
    <xf numFmtId="0" fontId="20" fillId="0" borderId="34" xfId="9" applyFill="1" applyBorder="1" applyAlignment="1">
      <alignment vertical="center" wrapText="1"/>
    </xf>
    <xf numFmtId="0" fontId="21" fillId="0" borderId="34"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22" xfId="0" applyFont="1" applyFill="1" applyBorder="1" applyAlignment="1" applyProtection="1">
      <alignment horizontal="center" vertical="center" wrapText="1"/>
    </xf>
    <xf numFmtId="0" fontId="39" fillId="0" borderId="34" xfId="9" applyFont="1" applyFill="1" applyBorder="1" applyAlignment="1">
      <alignment horizontal="center" vertical="center" wrapText="1"/>
    </xf>
    <xf numFmtId="0" fontId="42" fillId="0" borderId="34" xfId="9" applyFont="1" applyFill="1" applyBorder="1" applyAlignment="1">
      <alignment horizontal="center" vertical="center" wrapText="1"/>
    </xf>
    <xf numFmtId="0" fontId="35" fillId="0" borderId="24" xfId="0" applyFont="1" applyFill="1" applyBorder="1" applyAlignment="1" applyProtection="1">
      <alignment horizontal="center" vertical="center" wrapText="1"/>
    </xf>
    <xf numFmtId="6" fontId="34" fillId="0" borderId="22" xfId="0" applyNumberFormat="1" applyFont="1" applyFill="1" applyBorder="1" applyAlignment="1">
      <alignment horizontal="center" vertical="center"/>
    </xf>
    <xf numFmtId="6" fontId="34" fillId="0" borderId="22" xfId="0" applyNumberFormat="1" applyFont="1" applyFill="1" applyBorder="1" applyAlignment="1">
      <alignment horizontal="center" vertical="center" wrapText="1"/>
    </xf>
    <xf numFmtId="6" fontId="34" fillId="0" borderId="34" xfId="0" applyNumberFormat="1" applyFont="1" applyFill="1" applyBorder="1" applyAlignment="1">
      <alignment horizontal="center" vertical="center" wrapText="1"/>
    </xf>
    <xf numFmtId="0" fontId="9" fillId="0" borderId="22" xfId="6" applyFont="1" applyBorder="1" applyAlignment="1">
      <alignment horizontal="center" vertical="center" wrapText="1"/>
    </xf>
    <xf numFmtId="0" fontId="20" fillId="0" borderId="34" xfId="9" applyBorder="1" applyAlignment="1">
      <alignment horizontal="center" vertical="center" wrapText="1"/>
    </xf>
    <xf numFmtId="0" fontId="8" fillId="0" borderId="22" xfId="1" applyNumberFormat="1" applyFont="1" applyBorder="1" applyAlignment="1">
      <alignment horizontal="center" vertical="center" wrapText="1"/>
    </xf>
    <xf numFmtId="0" fontId="8" fillId="0" borderId="34" xfId="1" applyNumberFormat="1" applyFont="1" applyFill="1" applyBorder="1" applyAlignment="1">
      <alignment horizontal="center" vertical="center" wrapText="1"/>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center" vertical="center" wrapText="1"/>
    </xf>
    <xf numFmtId="0" fontId="21" fillId="0" borderId="33" xfId="0" applyFont="1" applyBorder="1" applyAlignment="1">
      <alignment horizontal="center" vertical="center" wrapText="1"/>
    </xf>
    <xf numFmtId="0" fontId="9" fillId="11" borderId="22" xfId="0" applyFont="1" applyFill="1" applyBorder="1" applyAlignment="1">
      <alignment vertical="center" wrapText="1"/>
    </xf>
    <xf numFmtId="0" fontId="21" fillId="10" borderId="34" xfId="0" applyFont="1" applyFill="1" applyBorder="1" applyAlignment="1">
      <alignment vertical="center" wrapText="1"/>
    </xf>
    <xf numFmtId="0" fontId="21" fillId="10" borderId="22" xfId="32" applyFont="1" applyFill="1" applyBorder="1" applyAlignment="1">
      <alignment horizontal="center" vertical="center" wrapText="1"/>
    </xf>
    <xf numFmtId="0" fontId="8" fillId="14" borderId="3" xfId="0" applyFont="1" applyFill="1" applyBorder="1" applyAlignment="1">
      <alignment vertical="center" wrapText="1"/>
    </xf>
    <xf numFmtId="0" fontId="21" fillId="10" borderId="39" xfId="32" applyFont="1" applyFill="1" applyBorder="1" applyAlignment="1">
      <alignment vertical="center" wrapText="1"/>
    </xf>
    <xf numFmtId="0" fontId="9" fillId="10" borderId="34" xfId="0" applyFont="1" applyFill="1" applyBorder="1" applyAlignment="1">
      <alignment horizontal="center" vertical="center"/>
    </xf>
    <xf numFmtId="0" fontId="8" fillId="13" borderId="48" xfId="0" applyFont="1" applyFill="1" applyBorder="1" applyAlignment="1">
      <alignment horizontal="left" vertical="center" wrapText="1"/>
    </xf>
    <xf numFmtId="0" fontId="9" fillId="13" borderId="17" xfId="0" applyFont="1" applyFill="1" applyBorder="1" applyAlignment="1">
      <alignment horizontal="left" vertical="center" wrapText="1"/>
    </xf>
    <xf numFmtId="0" fontId="9" fillId="13" borderId="17"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19" fillId="10" borderId="34" xfId="6" applyFont="1" applyFill="1" applyBorder="1" applyAlignment="1">
      <alignment vertical="center" wrapText="1"/>
    </xf>
    <xf numFmtId="0" fontId="19" fillId="10" borderId="34" xfId="6" applyFont="1" applyFill="1" applyBorder="1" applyAlignment="1">
      <alignment vertical="top" wrapText="1"/>
    </xf>
    <xf numFmtId="0" fontId="19" fillId="10" borderId="34" xfId="6" applyFont="1" applyFill="1" applyBorder="1" applyAlignment="1">
      <alignment horizontal="center" vertical="center" wrapText="1"/>
    </xf>
    <xf numFmtId="0" fontId="8" fillId="0" borderId="34" xfId="0" applyFont="1" applyFill="1" applyBorder="1" applyAlignment="1">
      <alignment vertical="center"/>
    </xf>
    <xf numFmtId="0" fontId="9" fillId="0" borderId="17" xfId="0" applyFont="1" applyBorder="1" applyAlignment="1">
      <alignment horizontal="center" vertical="center" wrapText="1"/>
    </xf>
    <xf numFmtId="0" fontId="6" fillId="0" borderId="34" xfId="0" applyFont="1" applyBorder="1" applyAlignment="1">
      <alignment horizontal="center" vertical="center" wrapText="1"/>
    </xf>
    <xf numFmtId="0" fontId="34" fillId="0" borderId="34" xfId="0" applyFont="1" applyBorder="1" applyAlignment="1">
      <alignment horizontal="center" vertical="center"/>
    </xf>
    <xf numFmtId="0" fontId="34" fillId="10" borderId="43" xfId="0" applyFont="1" applyFill="1" applyBorder="1" applyAlignment="1">
      <alignment horizontal="center" vertical="center"/>
    </xf>
    <xf numFmtId="0" fontId="8" fillId="0" borderId="34" xfId="6" applyFont="1" applyFill="1" applyBorder="1" applyAlignment="1">
      <alignment horizontal="center" vertical="center" wrapText="1"/>
    </xf>
    <xf numFmtId="0" fontId="0" fillId="0" borderId="34" xfId="0" applyFill="1" applyBorder="1"/>
    <xf numFmtId="0" fontId="9" fillId="0" borderId="17" xfId="0" applyFont="1" applyFill="1" applyBorder="1" applyAlignment="1">
      <alignment vertical="center" wrapText="1"/>
    </xf>
    <xf numFmtId="0" fontId="0" fillId="10" borderId="34" xfId="0" applyFill="1" applyBorder="1"/>
    <xf numFmtId="0" fontId="6" fillId="10" borderId="34" xfId="0" applyFont="1" applyFill="1" applyBorder="1" applyAlignment="1">
      <alignment horizontal="center" vertical="center" wrapText="1"/>
    </xf>
    <xf numFmtId="0" fontId="8" fillId="0" borderId="34" xfId="1" applyFont="1" applyFill="1" applyBorder="1" applyAlignment="1">
      <alignment horizontal="center" vertical="center" wrapText="1"/>
    </xf>
    <xf numFmtId="0" fontId="8" fillId="13" borderId="34" xfId="0" applyFont="1" applyFill="1" applyBorder="1" applyAlignment="1">
      <alignment horizontal="center" vertical="center" wrapText="1"/>
    </xf>
    <xf numFmtId="0" fontId="8" fillId="13" borderId="34" xfId="0" applyFont="1" applyFill="1" applyBorder="1"/>
    <xf numFmtId="0" fontId="8" fillId="11" borderId="36" xfId="6" applyFont="1" applyFill="1" applyBorder="1" applyAlignment="1">
      <alignment horizontal="center" vertical="center" wrapText="1"/>
    </xf>
    <xf numFmtId="0" fontId="9" fillId="11" borderId="2"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19" fillId="10" borderId="36" xfId="6" applyFont="1" applyFill="1" applyBorder="1" applyAlignment="1">
      <alignment horizontal="center" vertical="center"/>
    </xf>
    <xf numFmtId="0" fontId="19" fillId="0" borderId="36" xfId="6" applyFont="1" applyFill="1" applyBorder="1" applyAlignment="1">
      <alignment horizontal="center" vertical="center"/>
    </xf>
    <xf numFmtId="0" fontId="37" fillId="10" borderId="36" xfId="0" applyFont="1" applyFill="1" applyBorder="1" applyAlignment="1">
      <alignment horizontal="center" vertical="center"/>
    </xf>
    <xf numFmtId="49" fontId="8" fillId="10" borderId="47" xfId="0" applyNumberFormat="1" applyFont="1" applyFill="1" applyBorder="1" applyAlignment="1">
      <alignment horizontal="center" vertical="center" wrapText="1"/>
    </xf>
    <xf numFmtId="0" fontId="9" fillId="10" borderId="36" xfId="0" applyFont="1" applyFill="1" applyBorder="1" applyAlignment="1">
      <alignment horizontal="center" vertical="center"/>
    </xf>
    <xf numFmtId="0" fontId="9" fillId="13" borderId="22" xfId="0" applyFont="1" applyFill="1" applyBorder="1" applyAlignment="1">
      <alignment horizontal="center" vertical="center"/>
    </xf>
    <xf numFmtId="0" fontId="9" fillId="15" borderId="22" xfId="0" applyFont="1" applyFill="1" applyBorder="1" applyAlignment="1">
      <alignment horizontal="center" vertical="center"/>
    </xf>
    <xf numFmtId="49" fontId="8" fillId="10" borderId="22" xfId="0" applyNumberFormat="1" applyFont="1" applyFill="1" applyBorder="1" applyAlignment="1">
      <alignment horizontal="center" vertical="center" wrapText="1"/>
    </xf>
    <xf numFmtId="0" fontId="37" fillId="10" borderId="22" xfId="6" applyFont="1" applyFill="1" applyBorder="1" applyAlignment="1">
      <alignment horizontal="center" vertical="center" wrapText="1"/>
    </xf>
    <xf numFmtId="0" fontId="21" fillId="0" borderId="0" xfId="0" applyFont="1" applyAlignment="1"/>
    <xf numFmtId="0" fontId="50" fillId="18" borderId="22" xfId="0" applyFont="1" applyFill="1" applyBorder="1" applyAlignment="1">
      <alignment horizontal="center" vertical="center" wrapText="1"/>
    </xf>
    <xf numFmtId="0" fontId="37" fillId="14" borderId="5" xfId="0" applyFont="1" applyFill="1" applyBorder="1" applyAlignment="1">
      <alignment horizontal="center" vertical="center" wrapText="1"/>
    </xf>
    <xf numFmtId="0" fontId="34" fillId="10" borderId="36" xfId="0" applyFont="1" applyFill="1" applyBorder="1" applyAlignment="1">
      <alignment horizontal="center" vertical="center" wrapText="1"/>
    </xf>
    <xf numFmtId="0" fontId="34" fillId="10" borderId="34" xfId="32" applyFont="1" applyFill="1" applyBorder="1" applyAlignment="1">
      <alignment vertical="center" wrapText="1"/>
    </xf>
    <xf numFmtId="0" fontId="37" fillId="13" borderId="3" xfId="0" applyFont="1" applyFill="1" applyBorder="1" applyAlignment="1">
      <alignment horizontal="left" vertical="center" wrapText="1"/>
    </xf>
    <xf numFmtId="0" fontId="37" fillId="13" borderId="5" xfId="0" applyFont="1" applyFill="1" applyBorder="1" applyAlignment="1">
      <alignment horizontal="left" vertical="center" wrapText="1"/>
    </xf>
    <xf numFmtId="0" fontId="37" fillId="10" borderId="0" xfId="0" applyFont="1" applyFill="1" applyAlignment="1">
      <alignment vertical="center" wrapText="1"/>
    </xf>
    <xf numFmtId="0" fontId="37" fillId="13" borderId="5" xfId="0" applyFont="1" applyFill="1" applyBorder="1" applyAlignment="1">
      <alignment horizontal="center" vertical="center" wrapText="1"/>
    </xf>
    <xf numFmtId="0" fontId="37" fillId="10" borderId="0" xfId="0" applyFont="1" applyFill="1" applyAlignment="1">
      <alignment horizontal="center" vertical="center" wrapText="1"/>
    </xf>
    <xf numFmtId="0" fontId="34" fillId="10" borderId="22" xfId="0" applyFont="1" applyFill="1" applyBorder="1" applyAlignment="1">
      <alignment vertical="center" wrapText="1"/>
    </xf>
    <xf numFmtId="0" fontId="34" fillId="13" borderId="1" xfId="0" applyFont="1" applyFill="1" applyBorder="1" applyAlignment="1">
      <alignment horizontal="left" vertical="center" wrapText="1"/>
    </xf>
    <xf numFmtId="0" fontId="37" fillId="13" borderId="1" xfId="0" applyFont="1" applyFill="1" applyBorder="1" applyAlignment="1">
      <alignment horizontal="center" vertical="center" wrapText="1"/>
    </xf>
    <xf numFmtId="0" fontId="34" fillId="10" borderId="1" xfId="0" applyFont="1" applyFill="1" applyBorder="1" applyAlignment="1">
      <alignment vertical="center" wrapText="1"/>
    </xf>
    <xf numFmtId="0" fontId="34" fillId="10" borderId="1" xfId="0" applyFont="1" applyFill="1" applyBorder="1" applyAlignment="1">
      <alignment horizontal="center" vertical="center" wrapText="1"/>
    </xf>
    <xf numFmtId="0" fontId="37" fillId="14" borderId="22" xfId="6" applyFont="1" applyFill="1" applyBorder="1" applyAlignment="1">
      <alignment horizontal="center" vertical="center"/>
    </xf>
    <xf numFmtId="49" fontId="37" fillId="10" borderId="17" xfId="0" applyNumberFormat="1" applyFont="1" applyFill="1" applyBorder="1" applyAlignment="1">
      <alignment horizontal="center" vertical="center" wrapText="1"/>
    </xf>
    <xf numFmtId="0" fontId="37" fillId="13" borderId="22" xfId="0" applyFont="1" applyFill="1" applyBorder="1" applyAlignment="1">
      <alignment horizontal="center" vertical="center" wrapText="1"/>
    </xf>
    <xf numFmtId="0" fontId="37" fillId="13" borderId="22" xfId="0" applyFont="1" applyFill="1" applyBorder="1" applyAlignment="1">
      <alignment wrapText="1"/>
    </xf>
    <xf numFmtId="0" fontId="37" fillId="10" borderId="22" xfId="0" applyFont="1" applyFill="1" applyBorder="1" applyAlignment="1">
      <alignment horizontal="left" vertical="center" wrapText="1"/>
    </xf>
    <xf numFmtId="0" fontId="34" fillId="10" borderId="22" xfId="0" applyFont="1" applyFill="1" applyBorder="1" applyAlignment="1">
      <alignment horizontal="left" vertical="center" wrapText="1"/>
    </xf>
    <xf numFmtId="0" fontId="34" fillId="10" borderId="23" xfId="0" applyFont="1" applyFill="1" applyBorder="1" applyAlignment="1">
      <alignment horizontal="left" vertical="center" wrapText="1"/>
    </xf>
    <xf numFmtId="0" fontId="37" fillId="13" borderId="1" xfId="0" applyFont="1" applyFill="1" applyBorder="1" applyAlignment="1">
      <alignment vertical="center" wrapText="1"/>
    </xf>
    <xf numFmtId="0" fontId="34" fillId="10" borderId="22" xfId="6" applyFont="1" applyFill="1" applyBorder="1" applyAlignment="1">
      <alignment horizontal="center" vertical="center" wrapText="1"/>
    </xf>
    <xf numFmtId="0" fontId="51" fillId="10" borderId="0" xfId="0" applyFont="1" applyFill="1" applyAlignment="1">
      <alignment vertical="center" wrapText="1"/>
    </xf>
    <xf numFmtId="0" fontId="52" fillId="0" borderId="0" xfId="0" applyFont="1" applyAlignment="1">
      <alignment horizontal="center" wrapText="1"/>
    </xf>
    <xf numFmtId="0" fontId="34" fillId="10" borderId="22" xfId="0" applyNumberFormat="1" applyFont="1" applyFill="1" applyBorder="1" applyAlignment="1">
      <alignment horizontal="center" vertical="center" wrapText="1"/>
    </xf>
    <xf numFmtId="0" fontId="37" fillId="14" borderId="22" xfId="6" applyFont="1" applyFill="1" applyBorder="1" applyAlignment="1">
      <alignment horizontal="center" vertical="center" wrapText="1"/>
    </xf>
    <xf numFmtId="0" fontId="37" fillId="10" borderId="22" xfId="1" applyFont="1" applyFill="1" applyBorder="1" applyAlignment="1">
      <alignment horizontal="center" vertical="center"/>
    </xf>
    <xf numFmtId="171" fontId="37" fillId="10" borderId="22" xfId="0" applyNumberFormat="1" applyFont="1" applyFill="1" applyBorder="1" applyAlignment="1">
      <alignment horizontal="center" vertical="center" wrapText="1"/>
    </xf>
    <xf numFmtId="171" fontId="34" fillId="10" borderId="22" xfId="0" applyNumberFormat="1" applyFont="1" applyFill="1" applyBorder="1" applyAlignment="1">
      <alignment horizontal="center" vertical="center"/>
    </xf>
    <xf numFmtId="171" fontId="34" fillId="10" borderId="22" xfId="14" applyNumberFormat="1" applyFont="1" applyFill="1" applyBorder="1" applyAlignment="1">
      <alignment horizontal="center" vertical="center"/>
    </xf>
    <xf numFmtId="171" fontId="35" fillId="10" borderId="22" xfId="0" applyNumberFormat="1" applyFont="1" applyFill="1" applyBorder="1" applyAlignment="1" applyProtection="1">
      <alignment horizontal="center" vertical="center" wrapText="1"/>
    </xf>
    <xf numFmtId="171" fontId="34" fillId="10" borderId="22" xfId="0" applyNumberFormat="1" applyFont="1" applyFill="1" applyBorder="1" applyAlignment="1">
      <alignment horizontal="center" vertical="center" wrapText="1"/>
    </xf>
    <xf numFmtId="171" fontId="37" fillId="10" borderId="22" xfId="0" applyNumberFormat="1" applyFont="1" applyFill="1" applyBorder="1" applyAlignment="1" applyProtection="1">
      <alignment horizontal="center" vertical="center" wrapText="1"/>
    </xf>
    <xf numFmtId="171" fontId="34" fillId="10" borderId="24" xfId="0" applyNumberFormat="1" applyFont="1" applyFill="1" applyBorder="1" applyAlignment="1">
      <alignment horizontal="center" vertical="center"/>
    </xf>
    <xf numFmtId="171" fontId="34" fillId="10" borderId="24" xfId="0" applyNumberFormat="1" applyFont="1" applyFill="1" applyBorder="1" applyAlignment="1">
      <alignment horizontal="center" vertical="center" wrapText="1"/>
    </xf>
    <xf numFmtId="171" fontId="37" fillId="10" borderId="24" xfId="0" applyNumberFormat="1" applyFont="1" applyFill="1" applyBorder="1" applyAlignment="1">
      <alignment horizontal="center" vertical="center" wrapText="1"/>
    </xf>
    <xf numFmtId="171" fontId="37" fillId="10" borderId="24" xfId="0" applyNumberFormat="1" applyFont="1" applyFill="1" applyBorder="1" applyAlignment="1" applyProtection="1">
      <alignment horizontal="center" vertical="center" wrapText="1"/>
    </xf>
    <xf numFmtId="171" fontId="8" fillId="10" borderId="22" xfId="1" applyNumberFormat="1" applyFont="1" applyFill="1" applyBorder="1" applyAlignment="1">
      <alignment horizontal="center" vertical="center" wrapText="1"/>
    </xf>
    <xf numFmtId="171" fontId="9" fillId="10" borderId="22" xfId="0" applyNumberFormat="1" applyFont="1" applyFill="1" applyBorder="1" applyAlignment="1">
      <alignment horizontal="center" vertical="center"/>
    </xf>
    <xf numFmtId="171" fontId="9" fillId="10" borderId="23" xfId="0" applyNumberFormat="1" applyFont="1" applyFill="1" applyBorder="1" applyAlignment="1">
      <alignment horizontal="center" vertical="center"/>
    </xf>
    <xf numFmtId="171" fontId="8" fillId="14" borderId="1" xfId="0" applyNumberFormat="1" applyFont="1" applyFill="1" applyBorder="1" applyAlignment="1">
      <alignment horizontal="center" vertical="center" wrapText="1"/>
    </xf>
    <xf numFmtId="171" fontId="8" fillId="10" borderId="1" xfId="0" applyNumberFormat="1" applyFont="1" applyFill="1" applyBorder="1" applyAlignment="1">
      <alignment horizontal="center" vertical="center" wrapText="1"/>
    </xf>
    <xf numFmtId="171" fontId="9" fillId="14" borderId="1" xfId="0" applyNumberFormat="1" applyFont="1" applyFill="1" applyBorder="1" applyAlignment="1">
      <alignment horizontal="center" vertical="center" wrapText="1"/>
    </xf>
    <xf numFmtId="171" fontId="9" fillId="10" borderId="1" xfId="0" applyNumberFormat="1" applyFont="1" applyFill="1" applyBorder="1" applyAlignment="1">
      <alignment horizontal="center" vertical="center" wrapText="1"/>
    </xf>
    <xf numFmtId="171" fontId="9" fillId="10" borderId="1" xfId="0" applyNumberFormat="1" applyFont="1" applyFill="1" applyBorder="1" applyAlignment="1">
      <alignment vertical="center" wrapText="1"/>
    </xf>
    <xf numFmtId="171" fontId="9" fillId="14" borderId="22" xfId="0" applyNumberFormat="1" applyFont="1" applyFill="1" applyBorder="1" applyAlignment="1">
      <alignment horizontal="right" vertical="center" wrapText="1"/>
    </xf>
    <xf numFmtId="171" fontId="9" fillId="10" borderId="22" xfId="0" applyNumberFormat="1" applyFont="1" applyFill="1" applyBorder="1" applyAlignment="1">
      <alignment wrapText="1"/>
    </xf>
    <xf numFmtId="171" fontId="21" fillId="10" borderId="36" xfId="0" applyNumberFormat="1" applyFont="1" applyFill="1" applyBorder="1" applyAlignment="1">
      <alignment vertical="center" wrapText="1"/>
    </xf>
    <xf numFmtId="171" fontId="21" fillId="10" borderId="36" xfId="0" applyNumberFormat="1" applyFont="1" applyFill="1" applyBorder="1" applyAlignment="1">
      <alignment horizontal="right" vertical="center" wrapText="1"/>
    </xf>
    <xf numFmtId="171" fontId="0" fillId="10" borderId="22" xfId="32" applyNumberFormat="1" applyFont="1" applyFill="1" applyBorder="1" applyAlignment="1">
      <alignment horizontal="center" vertical="center" wrapText="1"/>
    </xf>
    <xf numFmtId="171" fontId="21" fillId="10" borderId="22" xfId="32" applyNumberFormat="1" applyFont="1" applyFill="1" applyBorder="1" applyAlignment="1">
      <alignment vertical="center" wrapText="1"/>
    </xf>
    <xf numFmtId="171" fontId="8" fillId="10" borderId="22" xfId="0" applyNumberFormat="1" applyFont="1" applyFill="1" applyBorder="1" applyAlignment="1">
      <alignment vertical="center" wrapText="1"/>
    </xf>
    <xf numFmtId="171" fontId="8" fillId="10" borderId="22" xfId="0" applyNumberFormat="1" applyFont="1" applyFill="1" applyBorder="1" applyAlignment="1">
      <alignment horizontal="right" vertical="center" wrapText="1"/>
    </xf>
    <xf numFmtId="171" fontId="9" fillId="10" borderId="22" xfId="16" applyNumberFormat="1" applyFont="1" applyFill="1" applyBorder="1" applyAlignment="1">
      <alignment vertical="center"/>
    </xf>
    <xf numFmtId="171" fontId="9" fillId="10" borderId="22" xfId="16" applyNumberFormat="1" applyFont="1" applyFill="1" applyBorder="1" applyAlignment="1">
      <alignment horizontal="center" vertical="center"/>
    </xf>
    <xf numFmtId="171" fontId="0" fillId="10" borderId="22" xfId="15" applyNumberFormat="1" applyFont="1" applyFill="1" applyBorder="1" applyAlignment="1">
      <alignment vertical="center"/>
    </xf>
    <xf numFmtId="171" fontId="0" fillId="10" borderId="22" xfId="15" applyNumberFormat="1" applyFont="1" applyFill="1" applyBorder="1" applyAlignment="1">
      <alignment horizontal="right" vertical="center"/>
    </xf>
    <xf numFmtId="171" fontId="9" fillId="10" borderId="22" xfId="0" applyNumberFormat="1" applyFont="1" applyFill="1" applyBorder="1" applyAlignment="1">
      <alignment horizontal="left" vertical="center" wrapText="1"/>
    </xf>
    <xf numFmtId="171" fontId="19" fillId="10" borderId="22" xfId="8" applyNumberFormat="1" applyFont="1" applyFill="1" applyBorder="1" applyAlignment="1">
      <alignment vertical="center"/>
    </xf>
    <xf numFmtId="171" fontId="19" fillId="10" borderId="22" xfId="6" applyNumberFormat="1" applyFont="1" applyFill="1" applyBorder="1" applyAlignment="1">
      <alignment vertical="center"/>
    </xf>
    <xf numFmtId="171" fontId="19" fillId="10" borderId="22" xfId="6" applyNumberFormat="1" applyFont="1" applyFill="1" applyBorder="1" applyAlignment="1">
      <alignment horizontal="right" vertical="center"/>
    </xf>
    <xf numFmtId="171" fontId="19" fillId="10" borderId="22" xfId="8" applyNumberFormat="1" applyFont="1" applyFill="1" applyBorder="1" applyAlignment="1">
      <alignment horizontal="right" vertical="center"/>
    </xf>
    <xf numFmtId="171" fontId="8" fillId="10" borderId="1" xfId="2" applyNumberFormat="1" applyFont="1" applyFill="1" applyBorder="1" applyAlignment="1">
      <alignment horizontal="center" vertical="center"/>
    </xf>
    <xf numFmtId="171" fontId="8" fillId="13" borderId="1" xfId="2" applyNumberFormat="1" applyFont="1" applyFill="1" applyBorder="1" applyAlignment="1">
      <alignment horizontal="center" vertical="center"/>
    </xf>
    <xf numFmtId="171" fontId="8" fillId="13" borderId="1" xfId="0" applyNumberFormat="1" applyFont="1" applyFill="1" applyBorder="1" applyAlignment="1">
      <alignment horizontal="center" vertical="center" wrapText="1"/>
    </xf>
    <xf numFmtId="171" fontId="8" fillId="13" borderId="1" xfId="0" applyNumberFormat="1" applyFont="1" applyFill="1" applyBorder="1" applyAlignment="1">
      <alignment horizontal="center" vertical="center"/>
    </xf>
    <xf numFmtId="171" fontId="30" fillId="10" borderId="22" xfId="6" applyNumberFormat="1" applyFont="1" applyFill="1" applyBorder="1" applyAlignment="1">
      <alignment vertical="center"/>
    </xf>
    <xf numFmtId="171" fontId="30" fillId="10" borderId="22" xfId="6" applyNumberFormat="1" applyFont="1" applyFill="1" applyBorder="1" applyAlignment="1">
      <alignment horizontal="right" vertical="center"/>
    </xf>
    <xf numFmtId="171" fontId="19" fillId="10" borderId="22" xfId="8" applyNumberFormat="1" applyFont="1" applyFill="1" applyBorder="1" applyAlignment="1">
      <alignment horizontal="center" vertical="center"/>
    </xf>
    <xf numFmtId="171" fontId="19" fillId="10" borderId="22" xfId="6" applyNumberFormat="1" applyFont="1" applyFill="1" applyBorder="1" applyAlignment="1">
      <alignment horizontal="center" vertical="center"/>
    </xf>
    <xf numFmtId="171" fontId="30" fillId="10" borderId="22" xfId="8" applyNumberFormat="1" applyFont="1" applyFill="1" applyBorder="1" applyAlignment="1">
      <alignment vertical="center"/>
    </xf>
    <xf numFmtId="171" fontId="19" fillId="10" borderId="22" xfId="6" applyNumberFormat="1" applyFont="1" applyFill="1" applyBorder="1" applyAlignment="1">
      <alignment vertical="center" wrapText="1"/>
    </xf>
    <xf numFmtId="171" fontId="19" fillId="10" borderId="22" xfId="8" applyNumberFormat="1" applyFont="1" applyFill="1" applyBorder="1" applyAlignment="1">
      <alignment vertical="center" wrapText="1"/>
    </xf>
    <xf numFmtId="171" fontId="19" fillId="10" borderId="22" xfId="6" applyNumberFormat="1" applyFont="1" applyFill="1" applyBorder="1" applyAlignment="1">
      <alignment horizontal="right" vertical="center" wrapText="1"/>
    </xf>
    <xf numFmtId="171" fontId="0" fillId="10" borderId="22" xfId="0" applyNumberFormat="1" applyFill="1" applyBorder="1" applyAlignment="1">
      <alignment horizontal="center" vertical="center" wrapText="1"/>
    </xf>
    <xf numFmtId="171" fontId="0" fillId="10" borderId="22" xfId="0" applyNumberFormat="1" applyFill="1" applyBorder="1" applyAlignment="1">
      <alignment horizontal="right" vertical="center" wrapText="1"/>
    </xf>
    <xf numFmtId="171" fontId="0" fillId="10" borderId="22" xfId="14" applyNumberFormat="1" applyFont="1" applyFill="1" applyBorder="1" applyAlignment="1">
      <alignment vertical="center" wrapText="1"/>
    </xf>
    <xf numFmtId="171" fontId="0" fillId="10" borderId="22" xfId="14" applyNumberFormat="1" applyFont="1" applyFill="1" applyBorder="1" applyAlignment="1">
      <alignment horizontal="center" vertical="center" wrapText="1"/>
    </xf>
    <xf numFmtId="171" fontId="8" fillId="10" borderId="22" xfId="8" applyNumberFormat="1" applyFont="1" applyFill="1" applyBorder="1" applyAlignment="1">
      <alignment vertical="center" wrapText="1"/>
    </xf>
    <xf numFmtId="171" fontId="8" fillId="10" borderId="22" xfId="8" applyNumberFormat="1" applyFont="1" applyFill="1" applyBorder="1" applyAlignment="1">
      <alignment horizontal="center" vertical="center" wrapText="1"/>
    </xf>
    <xf numFmtId="171" fontId="8" fillId="10" borderId="22" xfId="6" applyNumberFormat="1" applyFont="1" applyFill="1" applyBorder="1" applyAlignment="1">
      <alignment horizontal="center" vertical="center" wrapText="1"/>
    </xf>
    <xf numFmtId="171" fontId="8" fillId="10" borderId="22" xfId="8" applyNumberFormat="1" applyFont="1" applyFill="1" applyBorder="1" applyAlignment="1">
      <alignment horizontal="right" vertical="center" wrapText="1"/>
    </xf>
    <xf numFmtId="171" fontId="8" fillId="10" borderId="22" xfId="16" applyNumberFormat="1" applyFont="1" applyFill="1" applyBorder="1" applyAlignment="1">
      <alignment horizontal="center" vertical="center" wrapText="1"/>
    </xf>
    <xf numFmtId="171" fontId="9" fillId="10" borderId="24" xfId="0" applyNumberFormat="1" applyFont="1" applyFill="1" applyBorder="1" applyAlignment="1">
      <alignment horizontal="center" vertical="center" wrapText="1"/>
    </xf>
    <xf numFmtId="171" fontId="6" fillId="10" borderId="24" xfId="10" applyNumberFormat="1" applyFont="1" applyFill="1" applyBorder="1" applyAlignment="1">
      <alignment horizontal="center" vertical="center"/>
    </xf>
    <xf numFmtId="171" fontId="8" fillId="10" borderId="1" xfId="0" applyNumberFormat="1" applyFont="1" applyFill="1" applyBorder="1" applyAlignment="1">
      <alignment horizontal="center" vertical="center"/>
    </xf>
    <xf numFmtId="171" fontId="8" fillId="10" borderId="21" xfId="0" applyNumberFormat="1" applyFont="1" applyFill="1" applyBorder="1" applyAlignment="1">
      <alignment horizontal="center" vertical="center"/>
    </xf>
    <xf numFmtId="171" fontId="8" fillId="10" borderId="24" xfId="6" applyNumberFormat="1" applyFont="1" applyFill="1" applyBorder="1" applyAlignment="1">
      <alignment horizontal="center" vertical="center" wrapText="1"/>
    </xf>
    <xf numFmtId="171" fontId="6" fillId="10" borderId="22" xfId="10" applyNumberFormat="1" applyFont="1" applyFill="1" applyBorder="1" applyAlignment="1">
      <alignment horizontal="center" vertical="center"/>
    </xf>
    <xf numFmtId="171" fontId="8" fillId="10" borderId="22" xfId="0" applyNumberFormat="1" applyFont="1" applyFill="1" applyBorder="1" applyAlignment="1">
      <alignment horizontal="center" vertical="center"/>
    </xf>
    <xf numFmtId="171" fontId="0" fillId="10" borderId="22" xfId="0" applyNumberFormat="1" applyFill="1" applyBorder="1" applyAlignment="1">
      <alignment horizontal="center" vertical="center"/>
    </xf>
    <xf numFmtId="171" fontId="0" fillId="10" borderId="22" xfId="0" applyNumberFormat="1" applyFill="1" applyBorder="1" applyAlignment="1">
      <alignment vertical="center"/>
    </xf>
    <xf numFmtId="171" fontId="0" fillId="10" borderId="22" xfId="0" applyNumberFormat="1" applyFill="1" applyBorder="1" applyAlignment="1">
      <alignment horizontal="right" vertical="center"/>
    </xf>
    <xf numFmtId="171" fontId="29" fillId="10" borderId="22" xfId="10" applyNumberFormat="1" applyFont="1" applyFill="1" applyBorder="1" applyAlignment="1">
      <alignment horizontal="center" vertical="center" wrapText="1"/>
    </xf>
    <xf numFmtId="171" fontId="6" fillId="10" borderId="23" xfId="10" applyNumberFormat="1" applyFont="1" applyFill="1" applyBorder="1" applyAlignment="1">
      <alignment horizontal="center" vertical="center"/>
    </xf>
    <xf numFmtId="171" fontId="8" fillId="10" borderId="5" xfId="0" applyNumberFormat="1" applyFont="1" applyFill="1" applyBorder="1" applyAlignment="1">
      <alignment horizontal="center" vertical="center"/>
    </xf>
    <xf numFmtId="171" fontId="29" fillId="10" borderId="22" xfId="10" applyNumberFormat="1" applyFont="1" applyFill="1" applyBorder="1" applyAlignment="1">
      <alignment vertical="center" wrapText="1"/>
    </xf>
    <xf numFmtId="171" fontId="23" fillId="10" borderId="22" xfId="0" applyNumberFormat="1" applyFont="1" applyFill="1" applyBorder="1" applyAlignment="1">
      <alignment horizontal="left" vertical="center" wrapText="1"/>
    </xf>
    <xf numFmtId="171" fontId="9" fillId="10" borderId="21" xfId="0" applyNumberFormat="1" applyFont="1" applyFill="1" applyBorder="1" applyAlignment="1">
      <alignment horizontal="right" vertical="center" wrapText="1"/>
    </xf>
    <xf numFmtId="171" fontId="6" fillId="10" borderId="22" xfId="0" applyNumberFormat="1" applyFont="1" applyFill="1" applyBorder="1" applyAlignment="1">
      <alignment horizontal="center" vertical="center" wrapText="1"/>
    </xf>
    <xf numFmtId="171" fontId="46" fillId="10" borderId="22" xfId="9" applyNumberFormat="1" applyFont="1" applyFill="1" applyBorder="1" applyAlignment="1">
      <alignment horizontal="center" vertical="center" wrapText="1"/>
    </xf>
    <xf numFmtId="171" fontId="8" fillId="10" borderId="1" xfId="0" applyNumberFormat="1" applyFont="1" applyFill="1" applyBorder="1" applyAlignment="1">
      <alignment vertical="top" wrapText="1"/>
    </xf>
    <xf numFmtId="171" fontId="6" fillId="10" borderId="22" xfId="0" applyNumberFormat="1" applyFont="1" applyFill="1" applyBorder="1" applyAlignment="1">
      <alignment vertical="center" wrapText="1"/>
    </xf>
    <xf numFmtId="171" fontId="8" fillId="10" borderId="22" xfId="0" applyNumberFormat="1" applyFont="1" applyFill="1" applyBorder="1" applyAlignment="1">
      <alignment vertical="center"/>
    </xf>
    <xf numFmtId="171" fontId="8" fillId="13" borderId="22" xfId="0" applyNumberFormat="1" applyFont="1" applyFill="1" applyBorder="1" applyAlignment="1">
      <alignment horizontal="center" vertical="center"/>
    </xf>
    <xf numFmtId="171" fontId="8" fillId="14" borderId="21" xfId="0" applyNumberFormat="1" applyFont="1" applyFill="1" applyBorder="1" applyAlignment="1">
      <alignment vertical="center" wrapText="1"/>
    </xf>
    <xf numFmtId="171" fontId="8" fillId="14" borderId="4" xfId="0" applyNumberFormat="1" applyFont="1" applyFill="1" applyBorder="1" applyAlignment="1">
      <alignment horizontal="right" vertical="center" wrapText="1"/>
    </xf>
    <xf numFmtId="0" fontId="9" fillId="10" borderId="24" xfId="0" applyFont="1" applyFill="1" applyBorder="1" applyAlignment="1"/>
    <xf numFmtId="171" fontId="9" fillId="14" borderId="22" xfId="0" applyNumberFormat="1" applyFont="1" applyFill="1" applyBorder="1" applyAlignment="1">
      <alignment vertical="center" wrapText="1"/>
    </xf>
    <xf numFmtId="171" fontId="2" fillId="10" borderId="22" xfId="35" applyNumberFormat="1" applyFill="1" applyBorder="1" applyAlignment="1">
      <alignment vertical="center"/>
    </xf>
    <xf numFmtId="171" fontId="2" fillId="10" borderId="22" xfId="35" applyNumberFormat="1" applyFill="1" applyBorder="1" applyAlignment="1">
      <alignment vertical="center" wrapText="1"/>
    </xf>
    <xf numFmtId="171" fontId="2" fillId="10" borderId="22" xfId="35" applyNumberFormat="1" applyFill="1" applyBorder="1" applyAlignment="1">
      <alignment horizontal="right" vertical="center" wrapText="1"/>
    </xf>
    <xf numFmtId="41" fontId="6" fillId="10" borderId="22" xfId="10" applyFont="1" applyFill="1" applyBorder="1" applyAlignment="1">
      <alignment horizontal="center" vertical="center"/>
    </xf>
    <xf numFmtId="41" fontId="8" fillId="10" borderId="22" xfId="10" applyFont="1" applyFill="1" applyBorder="1" applyAlignment="1">
      <alignment horizontal="center" vertical="center" wrapText="1"/>
    </xf>
    <xf numFmtId="171" fontId="21" fillId="10" borderId="22" xfId="32" applyNumberFormat="1" applyFont="1" applyFill="1" applyBorder="1" applyAlignment="1">
      <alignment horizontal="right" vertical="center" wrapText="1"/>
    </xf>
    <xf numFmtId="171" fontId="35" fillId="10" borderId="22" xfId="0" applyNumberFormat="1" applyFont="1" applyFill="1" applyBorder="1" applyAlignment="1">
      <alignment horizontal="center" vertical="center" wrapText="1"/>
    </xf>
    <xf numFmtId="171" fontId="8" fillId="13" borderId="22" xfId="0" applyNumberFormat="1" applyFont="1" applyFill="1" applyBorder="1" applyAlignment="1">
      <alignment vertical="center"/>
    </xf>
    <xf numFmtId="171" fontId="8" fillId="13" borderId="22" xfId="0" applyNumberFormat="1" applyFont="1" applyFill="1" applyBorder="1" applyAlignment="1">
      <alignment horizontal="right" vertical="center"/>
    </xf>
    <xf numFmtId="0" fontId="20" fillId="10" borderId="34" xfId="45" applyFill="1" applyBorder="1" applyAlignment="1">
      <alignment horizontal="center" vertical="center" wrapText="1"/>
    </xf>
    <xf numFmtId="0" fontId="30" fillId="10" borderId="22" xfId="6" applyFont="1" applyFill="1" applyBorder="1" applyAlignment="1">
      <alignment horizontal="center" vertical="center" wrapText="1"/>
    </xf>
    <xf numFmtId="0" fontId="21" fillId="0" borderId="0" xfId="0" applyFont="1" applyAlignment="1">
      <alignment vertical="center" wrapText="1"/>
    </xf>
    <xf numFmtId="0" fontId="0" fillId="10" borderId="46" xfId="0" applyNumberFormat="1" applyFill="1" applyBorder="1" applyAlignment="1">
      <alignment horizontal="right" vertical="center" wrapText="1"/>
    </xf>
    <xf numFmtId="0" fontId="8" fillId="13" borderId="1" xfId="0" applyNumberFormat="1" applyFont="1" applyFill="1" applyBorder="1" applyAlignment="1">
      <alignment horizontal="center" vertical="center"/>
    </xf>
    <xf numFmtId="0" fontId="8" fillId="14" borderId="1" xfId="0" applyNumberFormat="1" applyFont="1" applyFill="1" applyBorder="1" applyAlignment="1">
      <alignment vertical="center" wrapText="1"/>
    </xf>
    <xf numFmtId="0" fontId="9" fillId="10" borderId="17" xfId="0" applyNumberFormat="1" applyFont="1" applyFill="1" applyBorder="1" applyAlignment="1">
      <alignment vertical="center" wrapText="1"/>
    </xf>
    <xf numFmtId="0" fontId="9" fillId="10" borderId="22" xfId="0" applyNumberFormat="1" applyFont="1" applyFill="1" applyBorder="1" applyAlignment="1">
      <alignment wrapText="1"/>
    </xf>
    <xf numFmtId="0" fontId="9" fillId="10" borderId="22" xfId="0" applyNumberFormat="1" applyFont="1" applyFill="1" applyBorder="1" applyAlignment="1">
      <alignment horizontal="left" vertical="center" wrapText="1"/>
    </xf>
    <xf numFmtId="0" fontId="9" fillId="13" borderId="22" xfId="0" applyNumberFormat="1" applyFont="1" applyFill="1" applyBorder="1" applyAlignment="1">
      <alignment horizontal="center" vertical="center" wrapText="1"/>
    </xf>
    <xf numFmtId="0" fontId="9" fillId="13" borderId="22" xfId="0" applyNumberFormat="1" applyFont="1" applyFill="1" applyBorder="1" applyAlignment="1">
      <alignment horizontal="left" vertical="center"/>
    </xf>
    <xf numFmtId="0" fontId="0" fillId="10" borderId="22" xfId="0" applyNumberFormat="1" applyFill="1" applyBorder="1" applyAlignment="1">
      <alignment horizontal="center" vertical="center" wrapText="1"/>
    </xf>
    <xf numFmtId="0" fontId="37" fillId="10" borderId="22" xfId="0" applyNumberFormat="1" applyFont="1" applyFill="1" applyBorder="1" applyAlignment="1">
      <alignment horizontal="center" vertical="center" wrapText="1"/>
    </xf>
    <xf numFmtId="0" fontId="34" fillId="10" borderId="24" xfId="0" applyNumberFormat="1" applyFont="1" applyFill="1" applyBorder="1" applyAlignment="1">
      <alignment horizontal="center" vertical="center"/>
    </xf>
    <xf numFmtId="0" fontId="8" fillId="10" borderId="22" xfId="6" applyNumberFormat="1" applyFont="1" applyFill="1" applyBorder="1" applyAlignment="1">
      <alignment horizontal="center" vertical="center" wrapText="1"/>
    </xf>
    <xf numFmtId="0" fontId="9" fillId="10" borderId="1" xfId="0" applyNumberFormat="1" applyFont="1" applyFill="1" applyBorder="1" applyAlignment="1">
      <alignment vertical="center" wrapText="1"/>
    </xf>
    <xf numFmtId="0" fontId="8" fillId="10" borderId="22" xfId="0" applyNumberFormat="1" applyFont="1" applyFill="1" applyBorder="1" applyAlignment="1">
      <alignment horizontal="center" vertical="center"/>
    </xf>
    <xf numFmtId="0" fontId="8" fillId="10" borderId="1" xfId="0" applyNumberFormat="1" applyFont="1" applyFill="1" applyBorder="1" applyAlignment="1">
      <alignment vertical="top" wrapText="1"/>
    </xf>
    <xf numFmtId="0" fontId="8" fillId="13" borderId="22" xfId="0" applyNumberFormat="1" applyFont="1" applyFill="1" applyBorder="1" applyAlignment="1">
      <alignment horizontal="center" vertical="center"/>
    </xf>
    <xf numFmtId="0" fontId="9" fillId="10" borderId="22" xfId="0" applyNumberFormat="1" applyFont="1" applyFill="1" applyBorder="1" applyAlignment="1"/>
    <xf numFmtId="0" fontId="8" fillId="14" borderId="21" xfId="0" applyNumberFormat="1" applyFont="1" applyFill="1" applyBorder="1" applyAlignment="1">
      <alignment vertical="center" wrapText="1"/>
    </xf>
    <xf numFmtId="0" fontId="9" fillId="13" borderId="22" xfId="0" applyNumberFormat="1" applyFont="1" applyFill="1" applyBorder="1" applyAlignment="1">
      <alignment horizontal="left" vertical="center" wrapText="1"/>
    </xf>
    <xf numFmtId="0" fontId="8" fillId="10" borderId="22" xfId="8" applyNumberFormat="1" applyFont="1" applyFill="1" applyBorder="1" applyAlignment="1">
      <alignment horizontal="center" vertical="center" wrapText="1"/>
    </xf>
    <xf numFmtId="0" fontId="6" fillId="10" borderId="24" xfId="10" applyNumberFormat="1" applyFont="1" applyFill="1" applyBorder="1" applyAlignment="1">
      <alignment horizontal="center" vertical="center"/>
    </xf>
    <xf numFmtId="0" fontId="6" fillId="10" borderId="23" xfId="10" applyNumberFormat="1" applyFont="1" applyFill="1" applyBorder="1" applyAlignment="1">
      <alignment horizontal="center" vertical="center"/>
    </xf>
    <xf numFmtId="0" fontId="7" fillId="12" borderId="22" xfId="0" applyFont="1" applyFill="1" applyBorder="1" applyAlignment="1">
      <alignment horizontal="center" vertical="center" wrapText="1"/>
    </xf>
    <xf numFmtId="0" fontId="8" fillId="10" borderId="22" xfId="0" applyFont="1" applyFill="1" applyBorder="1" applyAlignment="1">
      <alignment wrapText="1"/>
    </xf>
    <xf numFmtId="0" fontId="8" fillId="0" borderId="22" xfId="0" applyFont="1" applyBorder="1" applyAlignment="1">
      <alignment horizontal="center" vertical="center" wrapText="1"/>
    </xf>
    <xf numFmtId="0" fontId="8" fillId="2" borderId="22" xfId="0" applyFont="1" applyFill="1" applyBorder="1" applyAlignment="1">
      <alignment horizontal="left" vertical="center" wrapText="1"/>
    </xf>
    <xf numFmtId="0" fontId="6" fillId="0" borderId="0" xfId="0" applyFont="1" applyAlignment="1">
      <alignment vertical="center"/>
    </xf>
    <xf numFmtId="0" fontId="0" fillId="4" borderId="18" xfId="0" applyFont="1" applyFill="1" applyBorder="1"/>
    <xf numFmtId="0" fontId="0" fillId="2" borderId="18" xfId="0" applyFont="1" applyFill="1" applyBorder="1"/>
    <xf numFmtId="0" fontId="0" fillId="5" borderId="18" xfId="0" applyFont="1" applyFill="1" applyBorder="1"/>
    <xf numFmtId="0" fontId="21" fillId="5" borderId="18" xfId="0" applyFont="1" applyFill="1" applyBorder="1"/>
    <xf numFmtId="0" fontId="21" fillId="2" borderId="18" xfId="0" applyFont="1" applyFill="1" applyBorder="1"/>
    <xf numFmtId="0" fontId="0" fillId="6" borderId="18" xfId="0" applyFont="1" applyFill="1" applyBorder="1"/>
    <xf numFmtId="0" fontId="0" fillId="3" borderId="18" xfId="0" applyFont="1" applyFill="1" applyBorder="1"/>
    <xf numFmtId="0" fontId="0" fillId="7" borderId="18" xfId="0" applyFont="1" applyFill="1" applyBorder="1"/>
    <xf numFmtId="0" fontId="0" fillId="8" borderId="18" xfId="0" applyFont="1" applyFill="1" applyBorder="1"/>
    <xf numFmtId="2" fontId="9" fillId="0" borderId="18" xfId="0" applyNumberFormat="1" applyFont="1" applyBorder="1" applyAlignment="1">
      <alignment wrapText="1"/>
    </xf>
    <xf numFmtId="1" fontId="9" fillId="0" borderId="18" xfId="0" applyNumberFormat="1" applyFont="1" applyBorder="1" applyAlignment="1">
      <alignment horizontal="center" vertical="center" wrapText="1"/>
    </xf>
    <xf numFmtId="0" fontId="9" fillId="0" borderId="18" xfId="0" applyFont="1" applyBorder="1" applyAlignment="1">
      <alignment horizontal="center" vertical="center" wrapText="1"/>
    </xf>
    <xf numFmtId="9" fontId="9" fillId="11" borderId="22" xfId="46" applyFont="1" applyFill="1" applyBorder="1" applyAlignment="1">
      <alignment horizontal="center" vertical="center" wrapText="1"/>
    </xf>
    <xf numFmtId="9" fontId="30" fillId="10" borderId="22" xfId="0" applyNumberFormat="1" applyFont="1" applyFill="1" applyBorder="1" applyAlignment="1">
      <alignment horizontal="center" vertical="center" wrapText="1"/>
    </xf>
    <xf numFmtId="9" fontId="21" fillId="10" borderId="22" xfId="32" applyNumberFormat="1" applyFont="1" applyFill="1" applyBorder="1" applyAlignment="1">
      <alignment vertical="center" wrapText="1"/>
    </xf>
    <xf numFmtId="0" fontId="8" fillId="13" borderId="24" xfId="0" applyFont="1" applyFill="1" applyBorder="1" applyAlignment="1">
      <alignment horizontal="center" vertical="center"/>
    </xf>
    <xf numFmtId="0" fontId="21" fillId="11" borderId="2" xfId="0" applyFont="1" applyFill="1" applyBorder="1" applyAlignment="1">
      <alignment horizontal="left" vertical="center" wrapText="1"/>
    </xf>
    <xf numFmtId="9" fontId="21" fillId="0" borderId="22" xfId="0" applyNumberFormat="1" applyFont="1" applyBorder="1" applyAlignment="1">
      <alignment vertical="center" wrapText="1"/>
    </xf>
    <xf numFmtId="0" fontId="20" fillId="0" borderId="34" xfId="9" applyBorder="1" applyAlignment="1">
      <alignment vertical="center" wrapText="1"/>
    </xf>
    <xf numFmtId="0" fontId="20" fillId="0" borderId="17" xfId="45" applyFill="1" applyBorder="1" applyAlignment="1">
      <alignment vertical="center" wrapText="1"/>
    </xf>
    <xf numFmtId="0" fontId="20" fillId="13" borderId="34" xfId="9" applyFill="1" applyBorder="1" applyAlignment="1">
      <alignment horizontal="center" vertical="center" wrapText="1"/>
    </xf>
    <xf numFmtId="3" fontId="21" fillId="0" borderId="22" xfId="0" applyNumberFormat="1" applyFont="1" applyBorder="1" applyAlignment="1">
      <alignment vertical="center" wrapText="1"/>
    </xf>
    <xf numFmtId="0" fontId="0" fillId="0" borderId="18" xfId="0" applyBorder="1" applyAlignment="1">
      <alignment vertical="center"/>
    </xf>
    <xf numFmtId="0" fontId="20" fillId="0" borderId="22" xfId="9" applyFill="1" applyBorder="1" applyAlignment="1">
      <alignment horizontal="center" vertical="center" wrapText="1"/>
    </xf>
    <xf numFmtId="0" fontId="20" fillId="0" borderId="22" xfId="9" applyBorder="1" applyAlignment="1">
      <alignment vertical="center" wrapText="1"/>
    </xf>
    <xf numFmtId="0" fontId="20" fillId="10" borderId="22" xfId="9" applyFill="1" applyBorder="1" applyAlignment="1">
      <alignment horizontal="center" vertical="center" wrapText="1"/>
    </xf>
    <xf numFmtId="0" fontId="9" fillId="10" borderId="23" xfId="0" applyFont="1" applyFill="1" applyBorder="1" applyAlignment="1">
      <alignment horizontal="left" vertical="top" wrapText="1"/>
    </xf>
    <xf numFmtId="0" fontId="8" fillId="10" borderId="43" xfId="0" applyFont="1" applyFill="1" applyBorder="1" applyAlignment="1">
      <alignment horizontal="left" vertical="center"/>
    </xf>
    <xf numFmtId="0" fontId="9" fillId="10" borderId="24" xfId="0" applyFont="1" applyFill="1" applyBorder="1" applyAlignment="1">
      <alignment horizontal="center" vertical="center"/>
    </xf>
    <xf numFmtId="0" fontId="9" fillId="10" borderId="41" xfId="0" applyFont="1" applyFill="1" applyBorder="1" applyAlignment="1">
      <alignment horizontal="center" vertical="center"/>
    </xf>
    <xf numFmtId="0" fontId="9" fillId="10" borderId="24" xfId="0" applyNumberFormat="1" applyFont="1" applyFill="1" applyBorder="1" applyAlignment="1">
      <alignment horizontal="center" vertical="center"/>
    </xf>
    <xf numFmtId="0" fontId="8" fillId="10" borderId="24" xfId="0" applyFont="1" applyFill="1" applyBorder="1" applyAlignment="1">
      <alignment horizontal="center" vertical="center"/>
    </xf>
    <xf numFmtId="0" fontId="9" fillId="10" borderId="24" xfId="0" applyNumberFormat="1" applyFont="1" applyFill="1" applyBorder="1" applyAlignment="1">
      <alignment horizontal="left" vertical="center"/>
    </xf>
    <xf numFmtId="171" fontId="9" fillId="10" borderId="24" xfId="0" applyNumberFormat="1" applyFont="1" applyFill="1" applyBorder="1" applyAlignment="1">
      <alignment wrapText="1"/>
    </xf>
    <xf numFmtId="171" fontId="9" fillId="10" borderId="24" xfId="0" applyNumberFormat="1" applyFont="1" applyFill="1" applyBorder="1" applyAlignment="1">
      <alignment horizontal="left" vertical="center" wrapText="1"/>
    </xf>
    <xf numFmtId="0" fontId="9" fillId="10" borderId="24" xfId="0" applyNumberFormat="1" applyFont="1" applyFill="1" applyBorder="1" applyAlignment="1">
      <alignment horizontal="left" vertical="center" wrapText="1"/>
    </xf>
    <xf numFmtId="3" fontId="9" fillId="10" borderId="24" xfId="0" applyNumberFormat="1" applyFont="1" applyFill="1" applyBorder="1" applyAlignment="1">
      <alignment horizontal="left" vertical="center" wrapText="1"/>
    </xf>
    <xf numFmtId="0" fontId="9" fillId="10" borderId="24" xfId="0" applyFont="1" applyFill="1" applyBorder="1" applyAlignment="1">
      <alignment horizontal="left" vertical="center" wrapText="1"/>
    </xf>
    <xf numFmtId="0" fontId="10" fillId="10" borderId="43" xfId="0" applyFont="1" applyFill="1" applyBorder="1" applyAlignment="1">
      <alignment horizontal="left" vertical="center" wrapText="1"/>
    </xf>
    <xf numFmtId="0" fontId="8" fillId="13" borderId="40" xfId="0" applyFont="1" applyFill="1" applyBorder="1" applyAlignment="1">
      <alignment horizontal="center" vertical="center" wrapText="1"/>
    </xf>
    <xf numFmtId="0" fontId="8" fillId="13" borderId="23" xfId="0" applyFont="1" applyFill="1" applyBorder="1" applyAlignment="1">
      <alignment horizontal="center" vertical="center" wrapText="1"/>
    </xf>
    <xf numFmtId="171" fontId="34" fillId="10" borderId="23" xfId="0" applyNumberFormat="1" applyFont="1" applyFill="1" applyBorder="1" applyAlignment="1">
      <alignment horizontal="center" vertical="center"/>
    </xf>
    <xf numFmtId="171" fontId="9" fillId="10" borderId="23" xfId="0" applyNumberFormat="1" applyFont="1" applyFill="1" applyBorder="1" applyAlignment="1">
      <alignment horizontal="center" vertical="center" wrapText="1"/>
    </xf>
    <xf numFmtId="0" fontId="0" fillId="0" borderId="23" xfId="0" applyFont="1" applyBorder="1" applyAlignment="1">
      <alignment horizontal="center" vertical="center" wrapText="1"/>
    </xf>
    <xf numFmtId="0" fontId="9" fillId="0" borderId="23" xfId="0" applyFont="1" applyBorder="1" applyAlignment="1">
      <alignment wrapText="1"/>
    </xf>
    <xf numFmtId="6" fontId="21" fillId="0" borderId="22" xfId="0" applyNumberFormat="1" applyFont="1" applyBorder="1" applyAlignment="1">
      <alignment vertical="center" wrapText="1"/>
    </xf>
    <xf numFmtId="10" fontId="21" fillId="0" borderId="22" xfId="0" applyNumberFormat="1" applyFont="1" applyBorder="1" applyAlignment="1">
      <alignment vertical="center" wrapText="1"/>
    </xf>
    <xf numFmtId="0" fontId="9" fillId="0" borderId="22" xfId="0" applyFont="1" applyFill="1" applyBorder="1" applyAlignment="1">
      <alignment horizontal="justify" vertical="center"/>
    </xf>
    <xf numFmtId="0" fontId="21" fillId="0" borderId="22" xfId="0" applyNumberFormat="1" applyFont="1" applyBorder="1" applyAlignment="1">
      <alignment vertical="center" wrapText="1"/>
    </xf>
    <xf numFmtId="3" fontId="9" fillId="11" borderId="22" xfId="0" applyNumberFormat="1" applyFont="1" applyFill="1" applyBorder="1" applyAlignment="1">
      <alignment horizontal="center" vertical="center"/>
    </xf>
    <xf numFmtId="0" fontId="9" fillId="11" borderId="22" xfId="0" applyFont="1" applyFill="1" applyBorder="1" applyAlignment="1">
      <alignment horizontal="center" vertical="center"/>
    </xf>
    <xf numFmtId="0" fontId="9" fillId="10" borderId="18" xfId="0" applyFont="1" applyFill="1" applyBorder="1" applyAlignment="1">
      <alignment wrapText="1"/>
    </xf>
    <xf numFmtId="0" fontId="37" fillId="10" borderId="18" xfId="6" applyFont="1" applyFill="1" applyBorder="1" applyAlignment="1">
      <alignment horizontal="center" vertical="center" wrapText="1"/>
    </xf>
    <xf numFmtId="10" fontId="9" fillId="0" borderId="24" xfId="7" applyNumberFormat="1" applyFont="1" applyBorder="1" applyAlignment="1">
      <alignment horizontal="center" vertical="center" wrapText="1"/>
    </xf>
    <xf numFmtId="10" fontId="9" fillId="0" borderId="45" xfId="7" applyNumberFormat="1" applyFont="1" applyBorder="1" applyAlignment="1">
      <alignment horizontal="center" vertical="center" wrapText="1"/>
    </xf>
    <xf numFmtId="10" fontId="9" fillId="0" borderId="23" xfId="7" applyNumberFormat="1" applyFont="1" applyBorder="1" applyAlignment="1">
      <alignment horizontal="center" vertical="center" wrapText="1"/>
    </xf>
    <xf numFmtId="10" fontId="9" fillId="10" borderId="24" xfId="7" applyNumberFormat="1" applyFont="1" applyFill="1" applyBorder="1" applyAlignment="1">
      <alignment horizontal="center" vertical="center" wrapText="1"/>
    </xf>
    <xf numFmtId="10" fontId="9" fillId="10" borderId="45" xfId="7" applyNumberFormat="1" applyFont="1" applyFill="1" applyBorder="1" applyAlignment="1">
      <alignment horizontal="center" vertical="center" wrapText="1"/>
    </xf>
    <xf numFmtId="10" fontId="9" fillId="10" borderId="23" xfId="7" applyNumberFormat="1" applyFont="1" applyFill="1" applyBorder="1" applyAlignment="1">
      <alignment horizontal="center" vertical="center" wrapText="1"/>
    </xf>
    <xf numFmtId="10" fontId="34" fillId="0" borderId="24" xfId="7" applyNumberFormat="1" applyFont="1" applyFill="1" applyBorder="1" applyAlignment="1">
      <alignment horizontal="center" vertical="center"/>
    </xf>
    <xf numFmtId="10" fontId="34" fillId="0" borderId="23" xfId="7" applyNumberFormat="1" applyFont="1" applyFill="1" applyBorder="1" applyAlignment="1">
      <alignment horizontal="center" vertical="center"/>
    </xf>
    <xf numFmtId="10" fontId="8" fillId="14" borderId="24" xfId="7" applyNumberFormat="1" applyFont="1" applyFill="1" applyBorder="1" applyAlignment="1">
      <alignment horizontal="center" vertical="center"/>
    </xf>
    <xf numFmtId="10" fontId="8" fillId="14" borderId="45" xfId="7" applyNumberFormat="1" applyFont="1" applyFill="1" applyBorder="1" applyAlignment="1">
      <alignment horizontal="center" vertical="center"/>
    </xf>
    <xf numFmtId="10" fontId="8" fillId="14" borderId="23" xfId="7" applyNumberFormat="1" applyFont="1" applyFill="1" applyBorder="1" applyAlignment="1">
      <alignment horizontal="center" vertical="center"/>
    </xf>
    <xf numFmtId="10" fontId="8" fillId="0" borderId="24" xfId="7" applyNumberFormat="1" applyFont="1" applyBorder="1" applyAlignment="1">
      <alignment horizontal="center" vertical="center"/>
    </xf>
    <xf numFmtId="10" fontId="8" fillId="0" borderId="45" xfId="7" applyNumberFormat="1" applyFont="1" applyBorder="1" applyAlignment="1">
      <alignment horizontal="center" vertical="center"/>
    </xf>
    <xf numFmtId="10" fontId="8" fillId="0" borderId="23" xfId="7" applyNumberFormat="1" applyFont="1" applyBorder="1" applyAlignment="1">
      <alignment horizontal="center" vertical="center"/>
    </xf>
    <xf numFmtId="10" fontId="9" fillId="10" borderId="24" xfId="7" applyNumberFormat="1" applyFont="1" applyFill="1" applyBorder="1" applyAlignment="1">
      <alignment horizontal="center" vertical="center"/>
    </xf>
    <xf numFmtId="10" fontId="9" fillId="10" borderId="45" xfId="7" applyNumberFormat="1" applyFont="1" applyFill="1" applyBorder="1" applyAlignment="1">
      <alignment horizontal="center" vertical="center"/>
    </xf>
    <xf numFmtId="10" fontId="9" fillId="10" borderId="23" xfId="7" applyNumberFormat="1" applyFont="1" applyFill="1" applyBorder="1" applyAlignment="1">
      <alignment horizontal="center" vertical="center"/>
    </xf>
    <xf numFmtId="10" fontId="34" fillId="0" borderId="45" xfId="7" applyNumberFormat="1" applyFont="1" applyFill="1" applyBorder="1" applyAlignment="1">
      <alignment horizontal="center" vertical="center"/>
    </xf>
    <xf numFmtId="10" fontId="8" fillId="13" borderId="24" xfId="7" applyNumberFormat="1" applyFont="1" applyFill="1" applyBorder="1" applyAlignment="1">
      <alignment horizontal="center" vertical="center" wrapText="1"/>
    </xf>
    <xf numFmtId="10" fontId="8" fillId="13" borderId="45" xfId="7" applyNumberFormat="1" applyFont="1" applyFill="1" applyBorder="1" applyAlignment="1">
      <alignment horizontal="center" vertical="center" wrapText="1"/>
    </xf>
    <xf numFmtId="10" fontId="8" fillId="13" borderId="23" xfId="7" applyNumberFormat="1" applyFont="1" applyFill="1" applyBorder="1" applyAlignment="1">
      <alignment horizontal="center" vertical="center" wrapText="1"/>
    </xf>
    <xf numFmtId="10" fontId="8" fillId="13" borderId="24" xfId="7" applyNumberFormat="1" applyFont="1" applyFill="1" applyBorder="1" applyAlignment="1">
      <alignment horizontal="center" vertical="center"/>
    </xf>
    <xf numFmtId="10" fontId="8" fillId="13" borderId="45" xfId="7" applyNumberFormat="1" applyFont="1" applyFill="1" applyBorder="1" applyAlignment="1">
      <alignment horizontal="center" vertical="center"/>
    </xf>
    <xf numFmtId="10" fontId="8" fillId="13" borderId="23" xfId="7" applyNumberFormat="1" applyFont="1" applyFill="1" applyBorder="1" applyAlignment="1">
      <alignment horizontal="center" vertical="center"/>
    </xf>
    <xf numFmtId="10" fontId="8" fillId="10" borderId="24" xfId="7" applyNumberFormat="1" applyFont="1" applyFill="1" applyBorder="1" applyAlignment="1">
      <alignment horizontal="center" vertical="center"/>
    </xf>
    <xf numFmtId="10" fontId="8" fillId="10" borderId="45" xfId="7" applyNumberFormat="1" applyFont="1" applyFill="1" applyBorder="1" applyAlignment="1">
      <alignment horizontal="center" vertical="center"/>
    </xf>
    <xf numFmtId="10" fontId="8" fillId="10" borderId="23" xfId="7" applyNumberFormat="1" applyFont="1" applyFill="1" applyBorder="1" applyAlignment="1">
      <alignment horizontal="center" vertical="center"/>
    </xf>
    <xf numFmtId="10" fontId="34" fillId="0" borderId="24" xfId="7" applyNumberFormat="1" applyFont="1" applyBorder="1" applyAlignment="1">
      <alignment horizontal="center" vertical="center"/>
    </xf>
    <xf numFmtId="10" fontId="34" fillId="0" borderId="45" xfId="7" applyNumberFormat="1" applyFont="1" applyBorder="1" applyAlignment="1">
      <alignment horizontal="center" vertical="center"/>
    </xf>
    <xf numFmtId="10" fontId="34" fillId="0" borderId="23" xfId="7" applyNumberFormat="1" applyFont="1" applyBorder="1" applyAlignment="1">
      <alignment horizontal="center" vertical="center"/>
    </xf>
    <xf numFmtId="0" fontId="7" fillId="12" borderId="22" xfId="0" applyFont="1" applyFill="1" applyBorder="1" applyAlignment="1">
      <alignment horizontal="center" vertical="center" wrapText="1"/>
    </xf>
    <xf numFmtId="0" fontId="8" fillId="10" borderId="22" xfId="0" applyFont="1" applyFill="1" applyBorder="1" applyAlignment="1">
      <alignment wrapText="1"/>
    </xf>
    <xf numFmtId="0" fontId="7" fillId="12" borderId="22" xfId="0" applyFont="1" applyFill="1" applyBorder="1" applyAlignment="1">
      <alignment horizontal="center" wrapText="1"/>
    </xf>
    <xf numFmtId="0" fontId="8" fillId="10" borderId="34" xfId="0" applyFont="1" applyFill="1" applyBorder="1" applyAlignment="1">
      <alignment wrapText="1"/>
    </xf>
    <xf numFmtId="0" fontId="7" fillId="12" borderId="34" xfId="0" applyFont="1" applyFill="1" applyBorder="1" applyAlignment="1">
      <alignment horizontal="center" vertical="center" wrapText="1"/>
    </xf>
    <xf numFmtId="0" fontId="7" fillId="10" borderId="22" xfId="0" applyFont="1" applyFill="1" applyBorder="1" applyAlignment="1">
      <alignment horizontal="center" wrapText="1"/>
    </xf>
    <xf numFmtId="0" fontId="7" fillId="16" borderId="2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22" xfId="0" applyFont="1" applyBorder="1" applyAlignment="1">
      <alignment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wrapText="1"/>
    </xf>
    <xf numFmtId="0" fontId="8" fillId="2" borderId="22" xfId="0" applyFont="1" applyFill="1" applyBorder="1" applyAlignment="1">
      <alignment horizontal="left" vertical="center" wrapText="1"/>
    </xf>
    <xf numFmtId="0" fontId="8" fillId="0" borderId="28" xfId="0" applyFont="1" applyBorder="1" applyAlignment="1">
      <alignment wrapText="1"/>
    </xf>
    <xf numFmtId="0" fontId="7" fillId="0" borderId="27" xfId="0" applyFont="1" applyBorder="1" applyAlignment="1">
      <alignment horizontal="left" vertical="center" wrapText="1"/>
    </xf>
    <xf numFmtId="0" fontId="7" fillId="12" borderId="22" xfId="0" applyFont="1" applyFill="1" applyBorder="1" applyAlignment="1">
      <alignment horizontal="center" vertical="center"/>
    </xf>
    <xf numFmtId="0" fontId="8" fillId="10" borderId="22" xfId="0" applyFont="1" applyFill="1" applyBorder="1" applyAlignment="1"/>
    <xf numFmtId="0" fontId="7" fillId="12" borderId="27" xfId="0" applyFont="1" applyFill="1" applyBorder="1" applyAlignment="1">
      <alignment horizontal="center" vertical="center" wrapText="1"/>
    </xf>
    <xf numFmtId="0" fontId="8" fillId="10" borderId="27" xfId="0" applyFont="1" applyFill="1" applyBorder="1" applyAlignment="1">
      <alignment wrapText="1"/>
    </xf>
    <xf numFmtId="0" fontId="5" fillId="0" borderId="4" xfId="0" applyFont="1" applyBorder="1" applyAlignment="1">
      <alignment horizontal="center" vertical="center" wrapText="1"/>
    </xf>
    <xf numFmtId="0" fontId="8" fillId="0" borderId="19" xfId="0" applyFont="1" applyBorder="1" applyAlignment="1">
      <alignment wrapText="1"/>
    </xf>
    <xf numFmtId="0" fontId="7" fillId="0" borderId="30" xfId="0" applyFont="1" applyBorder="1" applyAlignment="1">
      <alignment horizontal="left" vertical="center" wrapText="1"/>
    </xf>
    <xf numFmtId="0" fontId="8" fillId="0" borderId="31" xfId="0" applyFont="1" applyBorder="1" applyAlignment="1">
      <alignment wrapText="1"/>
    </xf>
    <xf numFmtId="0" fontId="8" fillId="0" borderId="32" xfId="0" applyFont="1" applyBorder="1" applyAlignment="1">
      <alignment wrapText="1"/>
    </xf>
    <xf numFmtId="0" fontId="7" fillId="0" borderId="22" xfId="0" applyFont="1" applyBorder="1" applyAlignment="1">
      <alignment horizontal="center" vertical="center" wrapText="1"/>
    </xf>
    <xf numFmtId="0" fontId="15" fillId="9" borderId="14" xfId="0" applyFont="1" applyFill="1" applyBorder="1" applyAlignment="1">
      <alignment horizontal="center" vertical="center" wrapText="1"/>
    </xf>
    <xf numFmtId="0" fontId="6" fillId="0" borderId="11" xfId="0" applyFont="1" applyBorder="1" applyAlignment="1"/>
    <xf numFmtId="0" fontId="6" fillId="0" borderId="13" xfId="0" applyFont="1" applyBorder="1" applyAlignment="1"/>
    <xf numFmtId="0" fontId="12" fillId="2" borderId="18" xfId="0" applyFont="1" applyFill="1" applyBorder="1" applyAlignment="1">
      <alignment horizontal="center" vertical="center"/>
    </xf>
    <xf numFmtId="0" fontId="6" fillId="0" borderId="18" xfId="0" applyFont="1" applyBorder="1" applyAlignment="1"/>
    <xf numFmtId="0" fontId="14" fillId="2" borderId="6" xfId="0" applyFont="1" applyFill="1" applyBorder="1" applyAlignment="1">
      <alignment horizontal="center" vertical="center" wrapText="1"/>
    </xf>
    <xf numFmtId="0" fontId="6" fillId="0" borderId="6" xfId="0" applyFont="1" applyBorder="1" applyAlignment="1"/>
    <xf numFmtId="0" fontId="15" fillId="9" borderId="9" xfId="0" applyFont="1" applyFill="1" applyBorder="1" applyAlignment="1">
      <alignment horizontal="center" vertical="center" wrapText="1"/>
    </xf>
  </cellXfs>
  <cellStyles count="47">
    <cellStyle name="Hipervínculo" xfId="45" builtinId="8"/>
    <cellStyle name="Hipervínculo 2" xfId="9"/>
    <cellStyle name="Hipervínculo 3" xfId="18"/>
    <cellStyle name="Hipervínculo 4" xfId="24"/>
    <cellStyle name="Millares" xfId="2" builtinId="3"/>
    <cellStyle name="Millares [0] 2" xfId="10"/>
    <cellStyle name="Millares [0] 3" xfId="20"/>
    <cellStyle name="Millares [0] 3 2" xfId="36"/>
    <cellStyle name="Millares [0] 4" xfId="31"/>
    <cellStyle name="Millares 2" xfId="14"/>
    <cellStyle name="Millares 3" xfId="25"/>
    <cellStyle name="Millares 4" xfId="37"/>
    <cellStyle name="Millares 5" xfId="39"/>
    <cellStyle name="Moneda [0] 2" xfId="8"/>
    <cellStyle name="Moneda [0] 3" xfId="16"/>
    <cellStyle name="Moneda [0] 3 2" xfId="33"/>
    <cellStyle name="Moneda [0] 4" xfId="28"/>
    <cellStyle name="Moneda 2" xfId="15"/>
    <cellStyle name="Moneda 3" xfId="26"/>
    <cellStyle name="Moneda 4" xfId="38"/>
    <cellStyle name="Moneda 5" xfId="40"/>
    <cellStyle name="Normal" xfId="0" builtinId="0"/>
    <cellStyle name="Normal 11" xfId="44"/>
    <cellStyle name="Normal 2" xfId="1"/>
    <cellStyle name="Normal 2 2" xfId="5"/>
    <cellStyle name="Normal 2 3" xfId="12"/>
    <cellStyle name="Normal 2 3 2" xfId="19"/>
    <cellStyle name="Normal 2 3 2 2" xfId="35"/>
    <cellStyle name="Normal 2 3 3" xfId="30"/>
    <cellStyle name="Normal 2 4" xfId="4"/>
    <cellStyle name="Normal 2 4 2" xfId="17"/>
    <cellStyle name="Normal 2 4 2 2" xfId="34"/>
    <cellStyle name="Normal 2 4 3" xfId="29"/>
    <cellStyle name="Normal 3" xfId="6"/>
    <cellStyle name="Normal 4" xfId="11"/>
    <cellStyle name="Normal 5" xfId="3"/>
    <cellStyle name="Normal 6" xfId="13"/>
    <cellStyle name="Normal 6 2" xfId="32"/>
    <cellStyle name="Normal 7" xfId="21"/>
    <cellStyle name="Normal 8" xfId="23"/>
    <cellStyle name="Normal 8 2" xfId="41"/>
    <cellStyle name="Normal 9" xfId="42"/>
    <cellStyle name="Porcentaje" xfId="46" builtinId="5"/>
    <cellStyle name="Porcentaje 2" xfId="7"/>
    <cellStyle name="Porcentaje 3" xfId="22"/>
    <cellStyle name="Porcentaje 4" xfId="27"/>
    <cellStyle name="Porcentaje 5"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iego" id="{0D71F378-059C-4488-93E2-60C0F8243807}" userId="Diego" providerId="None"/>
  <person displayName="jose alejandro arango dechner" id="{53B19CD9-6787-4FF5-A91E-770312F2C1C8}" userId="33e4e97263b37197"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M59" dT="2019-11-20T02:10:50.60" personId="{53B19CD9-6787-4FF5-A91E-770312F2C1C8}" id="{17667239-98FA-4BC2-9291-087F0B6A2865}">
    <text>Se debe diligenciar la fuenta de financiación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dolayaa@sdis.gov.co" TargetMode="External"/><Relationship Id="rId21" Type="http://schemas.openxmlformats.org/officeDocument/2006/relationships/hyperlink" Target="mailto:alix.montes@ambientebogota.gov.co" TargetMode="External"/><Relationship Id="rId42" Type="http://schemas.openxmlformats.org/officeDocument/2006/relationships/hyperlink" Target="mailto:jpardo@participacionbogota.gov.co" TargetMode="External"/><Relationship Id="rId47" Type="http://schemas.openxmlformats.org/officeDocument/2006/relationships/hyperlink" Target="mailto:osanchez@desarrolloeconomico.gov.co" TargetMode="External"/><Relationship Id="rId63" Type="http://schemas.openxmlformats.org/officeDocument/2006/relationships/hyperlink" Target="mailto:mforero@educacionbogota.gov.co" TargetMode="External"/><Relationship Id="rId68" Type="http://schemas.openxmlformats.org/officeDocument/2006/relationships/comments" Target="../comments1.xml"/><Relationship Id="rId7" Type="http://schemas.openxmlformats.org/officeDocument/2006/relationships/hyperlink" Target="mailto:parce@saludcapital.gov.co" TargetMode="External"/><Relationship Id="rId2" Type="http://schemas.openxmlformats.org/officeDocument/2006/relationships/hyperlink" Target="mailto:fvillegas@sdis.gov.co" TargetMode="External"/><Relationship Id="rId16" Type="http://schemas.openxmlformats.org/officeDocument/2006/relationships/hyperlink" Target="mailto:fvillegas@sdis.gov.co" TargetMode="External"/><Relationship Id="rId29" Type="http://schemas.openxmlformats.org/officeDocument/2006/relationships/hyperlink" Target="mailto:maria.urdaneta@scj.gov.co" TargetMode="External"/><Relationship Id="rId11" Type="http://schemas.openxmlformats.org/officeDocument/2006/relationships/hyperlink" Target="mailto:parce@saludcapital.gov.co" TargetMode="External"/><Relationship Id="rId24" Type="http://schemas.openxmlformats.org/officeDocument/2006/relationships/hyperlink" Target="mailto:fvillegas@sdis.gov.co" TargetMode="External"/><Relationship Id="rId32" Type="http://schemas.openxmlformats.org/officeDocument/2006/relationships/hyperlink" Target="mailto:planeacion@proteccionanimalbogota.gov.co" TargetMode="External"/><Relationship Id="rId37" Type="http://schemas.openxmlformats.org/officeDocument/2006/relationships/hyperlink" Target="mailto:gaquintero@alcaldiabogota.gov.co" TargetMode="External"/><Relationship Id="rId40" Type="http://schemas.openxmlformats.org/officeDocument/2006/relationships/hyperlink" Target="mailto:alix.montes@ambientebogota.gov.co" TargetMode="External"/><Relationship Id="rId45" Type="http://schemas.openxmlformats.org/officeDocument/2006/relationships/hyperlink" Target="mailto:fvillegas@sdis.gov.co" TargetMode="External"/><Relationship Id="rId53" Type="http://schemas.openxmlformats.org/officeDocument/2006/relationships/hyperlink" Target="mailto:mcardenas@desarrolloeconomico.gov.co" TargetMode="External"/><Relationship Id="rId58" Type="http://schemas.openxmlformats.org/officeDocument/2006/relationships/hyperlink" Target="mailto:cigarcias@educacionbogota.gov.co" TargetMode="External"/><Relationship Id="rId66" Type="http://schemas.openxmlformats.org/officeDocument/2006/relationships/printerSettings" Target="../printerSettings/printerSettings2.bin"/><Relationship Id="rId5" Type="http://schemas.openxmlformats.org/officeDocument/2006/relationships/hyperlink" Target="mailto:fvillegas@sdis.gov.co" TargetMode="External"/><Relationship Id="rId61" Type="http://schemas.openxmlformats.org/officeDocument/2006/relationships/hyperlink" Target="mailto:cigarcias@educacionbogota.gov.co" TargetMode="External"/><Relationship Id="rId19" Type="http://schemas.openxmlformats.org/officeDocument/2006/relationships/hyperlink" Target="mailto:fvillegas@sdis.gov.co" TargetMode="External"/><Relationship Id="rId14" Type="http://schemas.openxmlformats.org/officeDocument/2006/relationships/hyperlink" Target="mailto:parce@saludcapital.gov.co" TargetMode="External"/><Relationship Id="rId22" Type="http://schemas.openxmlformats.org/officeDocument/2006/relationships/hyperlink" Target="mailto:Armando.ojeda@habitatbogota.gov.co" TargetMode="External"/><Relationship Id="rId27" Type="http://schemas.openxmlformats.org/officeDocument/2006/relationships/hyperlink" Target="mailto:nathalie.pabon@scj.gov.co" TargetMode="External"/><Relationship Id="rId30" Type="http://schemas.openxmlformats.org/officeDocument/2006/relationships/hyperlink" Target="mailto:maria.urdaneta@scj.gov.co" TargetMode="External"/><Relationship Id="rId35" Type="http://schemas.openxmlformats.org/officeDocument/2006/relationships/hyperlink" Target="mailto:ilvia.cardenas@scj.gov.co" TargetMode="External"/><Relationship Id="rId43" Type="http://schemas.openxmlformats.org/officeDocument/2006/relationships/hyperlink" Target="mailto:iforero@participacionbogota.gov.co" TargetMode="External"/><Relationship Id="rId48" Type="http://schemas.openxmlformats.org/officeDocument/2006/relationships/hyperlink" Target="mailto:asegura@desarrolloeconomico.gov.co" TargetMode="External"/><Relationship Id="rId56" Type="http://schemas.openxmlformats.org/officeDocument/2006/relationships/hyperlink" Target="mailto:fvillegas@sdis.gov.co" TargetMode="External"/><Relationship Id="rId64" Type="http://schemas.openxmlformats.org/officeDocument/2006/relationships/hyperlink" Target="mailto:ifernandes@educacionbogota.gov.co" TargetMode="External"/><Relationship Id="rId69" Type="http://schemas.microsoft.com/office/2017/10/relationships/threadedComment" Target="../threadedComments/threadedComment1.xml"/><Relationship Id="rId8" Type="http://schemas.openxmlformats.org/officeDocument/2006/relationships/hyperlink" Target="mailto:parce@saludcapital.gov.co" TargetMode="External"/><Relationship Id="rId51" Type="http://schemas.openxmlformats.org/officeDocument/2006/relationships/hyperlink" Target="mailto:mavic.hernandez@habitatbogota.gov.co" TargetMode="External"/><Relationship Id="rId3" Type="http://schemas.openxmlformats.org/officeDocument/2006/relationships/hyperlink" Target="mailto:gaquintero@alcaldiabogota.gov.co" TargetMode="External"/><Relationship Id="rId12" Type="http://schemas.openxmlformats.org/officeDocument/2006/relationships/hyperlink" Target="mailto:parce@saludcapital.gov.co" TargetMode="External"/><Relationship Id="rId17" Type="http://schemas.openxmlformats.org/officeDocument/2006/relationships/hyperlink" Target="mailto:fvillegas@sdis.gov.co" TargetMode="External"/><Relationship Id="rId25" Type="http://schemas.openxmlformats.org/officeDocument/2006/relationships/hyperlink" Target="mailto:dolayaa@sdis.gov.co" TargetMode="External"/><Relationship Id="rId33" Type="http://schemas.openxmlformats.org/officeDocument/2006/relationships/hyperlink" Target="mailto:ana.gonzalez@gobiernobogota.gov.co" TargetMode="External"/><Relationship Id="rId38" Type="http://schemas.openxmlformats.org/officeDocument/2006/relationships/hyperlink" Target="mailto:gaquintero@alcaldiabogota.gov.co" TargetMode="External"/><Relationship Id="rId46" Type="http://schemas.openxmlformats.org/officeDocument/2006/relationships/hyperlink" Target="mailto:fvillegas@sdis.gov.co" TargetMode="External"/><Relationship Id="rId59" Type="http://schemas.openxmlformats.org/officeDocument/2006/relationships/hyperlink" Target="mailto:cigarcias@educacionbogota.gov.co" TargetMode="External"/><Relationship Id="rId67" Type="http://schemas.openxmlformats.org/officeDocument/2006/relationships/vmlDrawing" Target="../drawings/vmlDrawing1.vml"/><Relationship Id="rId20" Type="http://schemas.openxmlformats.org/officeDocument/2006/relationships/hyperlink" Target="mailto:catalina.rivera@proteccionanimalbogota.gov.co" TargetMode="External"/><Relationship Id="rId41" Type="http://schemas.openxmlformats.org/officeDocument/2006/relationships/hyperlink" Target="mailto:emprender@idipron.gov.co" TargetMode="External"/><Relationship Id="rId54" Type="http://schemas.openxmlformats.org/officeDocument/2006/relationships/hyperlink" Target="mailto:psierra@sdis.gov.co" TargetMode="External"/><Relationship Id="rId62" Type="http://schemas.openxmlformats.org/officeDocument/2006/relationships/hyperlink" Target="mailto:mforero@educacionbogota.gov.co" TargetMode="External"/><Relationship Id="rId1" Type="http://schemas.openxmlformats.org/officeDocument/2006/relationships/printerSettings" Target="../printerSettings/printerSettings1.bin"/><Relationship Id="rId6" Type="http://schemas.openxmlformats.org/officeDocument/2006/relationships/hyperlink" Target="mailto:parce@saludcapital.gov.co" TargetMode="External"/><Relationship Id="rId15" Type="http://schemas.openxmlformats.org/officeDocument/2006/relationships/hyperlink" Target="mailto:parce@saludcapital.gov.co" TargetMode="External"/><Relationship Id="rId23" Type="http://schemas.openxmlformats.org/officeDocument/2006/relationships/hyperlink" Target="mailto:fvillegas@sdis.gov.co" TargetMode="External"/><Relationship Id="rId28" Type="http://schemas.openxmlformats.org/officeDocument/2006/relationships/hyperlink" Target="mailto:maria.urdaneta@scj.gov.co" TargetMode="External"/><Relationship Id="rId36" Type="http://schemas.openxmlformats.org/officeDocument/2006/relationships/hyperlink" Target="mailto:ilvia.cardenas@scj.gov.co" TargetMode="External"/><Relationship Id="rId49" Type="http://schemas.openxmlformats.org/officeDocument/2006/relationships/hyperlink" Target="mailto:mcardenas@desarrolloeconomico.gov.co" TargetMode="External"/><Relationship Id="rId57" Type="http://schemas.openxmlformats.org/officeDocument/2006/relationships/hyperlink" Target="mailto:cigarcias@educacionbogota.gov.co" TargetMode="External"/><Relationship Id="rId10" Type="http://schemas.openxmlformats.org/officeDocument/2006/relationships/hyperlink" Target="mailto:parce@saludcapital.gov.co" TargetMode="External"/><Relationship Id="rId31" Type="http://schemas.openxmlformats.org/officeDocument/2006/relationships/hyperlink" Target="mailto:alejandro.pelaez@scj.gov.co" TargetMode="External"/><Relationship Id="rId44" Type="http://schemas.openxmlformats.org/officeDocument/2006/relationships/hyperlink" Target="mailto:jpardo@participacionbogota.gov.co" TargetMode="External"/><Relationship Id="rId52" Type="http://schemas.openxmlformats.org/officeDocument/2006/relationships/hyperlink" Target="mailto:cdelvalle@ofb.gov.co" TargetMode="External"/><Relationship Id="rId60" Type="http://schemas.openxmlformats.org/officeDocument/2006/relationships/hyperlink" Target="mailto:ncviloria@educacionbogota.gov.co" TargetMode="External"/><Relationship Id="rId65" Type="http://schemas.openxmlformats.org/officeDocument/2006/relationships/hyperlink" Target="mailto:gurregos@educacionbogota.gov.co" TargetMode="External"/><Relationship Id="rId4" Type="http://schemas.openxmlformats.org/officeDocument/2006/relationships/hyperlink" Target="mailto:dolayaa@sdis.gov.co" TargetMode="External"/><Relationship Id="rId9" Type="http://schemas.openxmlformats.org/officeDocument/2006/relationships/hyperlink" Target="mailto:parce@saludcapital.gov.co" TargetMode="External"/><Relationship Id="rId13" Type="http://schemas.openxmlformats.org/officeDocument/2006/relationships/hyperlink" Target="mailto:parce@saludcapital.gov.co" TargetMode="External"/><Relationship Id="rId18" Type="http://schemas.openxmlformats.org/officeDocument/2006/relationships/hyperlink" Target="mailto:fvillegas@sdis.gov.co" TargetMode="External"/><Relationship Id="rId39" Type="http://schemas.openxmlformats.org/officeDocument/2006/relationships/hyperlink" Target="mailto:gaquintero@alcaldiabogota.gov.co" TargetMode="External"/><Relationship Id="rId34" Type="http://schemas.openxmlformats.org/officeDocument/2006/relationships/hyperlink" Target="mailto:ana.gonzalez@gobiernobogota.gov.co" TargetMode="External"/><Relationship Id="rId50" Type="http://schemas.openxmlformats.org/officeDocument/2006/relationships/hyperlink" Target="mailto:Armando.ojeda@habitatbogota.gov.co" TargetMode="External"/><Relationship Id="rId55" Type="http://schemas.openxmlformats.org/officeDocument/2006/relationships/hyperlink" Target="mailto:gscoppeta@participacion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ummaryBelow="0" summaryRight="0"/>
  </sheetPr>
  <dimension ref="A1:VL117"/>
  <sheetViews>
    <sheetView tabSelected="1" zoomScale="60" zoomScaleNormal="60" workbookViewId="0">
      <selection activeCell="A10" sqref="A10:A12"/>
    </sheetView>
  </sheetViews>
  <sheetFormatPr baseColWidth="10" defaultColWidth="14.28515625" defaultRowHeight="15" customHeight="1"/>
  <cols>
    <col min="1" max="1" width="70.85546875" style="16" customWidth="1"/>
    <col min="2" max="2" width="30.7109375" style="16" customWidth="1"/>
    <col min="3" max="3" width="55.28515625" style="16" customWidth="1"/>
    <col min="4" max="5" width="30.7109375" style="16" customWidth="1"/>
    <col min="6" max="6" width="46.28515625" style="16" customWidth="1"/>
    <col min="7" max="7" width="30.7109375" style="218" customWidth="1"/>
    <col min="8" max="12" width="30.7109375" style="16" customWidth="1"/>
    <col min="13" max="14" width="12" style="16" customWidth="1"/>
    <col min="15" max="27" width="9.140625" style="16" customWidth="1"/>
    <col min="28" max="28" width="55.85546875" style="16" customWidth="1"/>
    <col min="29" max="29" width="20.140625" style="16" customWidth="1"/>
    <col min="30" max="30" width="47.85546875" style="16" customWidth="1"/>
    <col min="31" max="31" width="49.140625" style="16" customWidth="1"/>
    <col min="32" max="32" width="32.140625" style="413" customWidth="1"/>
    <col min="33" max="33" width="69.5703125" style="413" customWidth="1"/>
    <col min="34" max="34" width="25.28515625" style="16" customWidth="1"/>
    <col min="35" max="35" width="19.85546875" style="16" customWidth="1"/>
    <col min="36" max="36" width="11.7109375" style="16" customWidth="1"/>
    <col min="37" max="37" width="18.7109375" style="16" customWidth="1"/>
    <col min="38" max="41" width="15.140625" style="16" customWidth="1"/>
    <col min="42" max="42" width="14.85546875" style="16" customWidth="1"/>
    <col min="43" max="43" width="15.28515625" style="16" customWidth="1"/>
    <col min="44" max="44" width="17.140625" style="16" customWidth="1"/>
    <col min="45" max="45" width="13" style="16" customWidth="1"/>
    <col min="46" max="48" width="13.28515625" style="16" customWidth="1"/>
    <col min="49" max="49" width="15.28515625" style="16" customWidth="1"/>
    <col min="50" max="50" width="14.28515625" style="16" customWidth="1"/>
    <col min="51" max="51" width="14.7109375" style="16" customWidth="1"/>
    <col min="52" max="54" width="12.85546875" style="16" customWidth="1"/>
    <col min="55" max="55" width="13.7109375" style="16" customWidth="1"/>
    <col min="56" max="56" width="19" style="16" customWidth="1"/>
    <col min="57" max="57" width="11.140625" style="16" customWidth="1"/>
    <col min="58" max="58" width="7.7109375" style="16" customWidth="1"/>
    <col min="59" max="59" width="14.7109375" style="16" customWidth="1"/>
    <col min="60" max="60" width="14.5703125" style="16" customWidth="1"/>
    <col min="61" max="102" width="11.140625" style="16" customWidth="1"/>
    <col min="103" max="103" width="27.5703125" style="16" customWidth="1"/>
    <col min="104" max="104" width="12.7109375" style="16" customWidth="1"/>
    <col min="105" max="105" width="15.28515625" style="16" customWidth="1"/>
    <col min="106" max="106" width="34.85546875" style="16" bestFit="1" customWidth="1"/>
    <col min="107" max="107" width="28.85546875" style="16" customWidth="1"/>
    <col min="108" max="108" width="14.28515625" style="16" customWidth="1"/>
    <col min="109" max="109" width="35" style="16" customWidth="1"/>
    <col min="110" max="110" width="10.28515625" style="16" customWidth="1"/>
    <col min="111" max="111" width="41.85546875" style="16" customWidth="1"/>
    <col min="112" max="112" width="34.85546875" style="16" bestFit="1" customWidth="1"/>
    <col min="113" max="113" width="18.85546875" style="16" bestFit="1" customWidth="1"/>
    <col min="114" max="114" width="17.28515625" style="16" customWidth="1"/>
    <col min="115" max="115" width="17.28515625" style="18" bestFit="1" customWidth="1"/>
    <col min="116" max="583" width="14.28515625" style="18"/>
    <col min="584" max="584" width="14.28515625" style="89"/>
    <col min="585" max="16384" width="14.28515625" style="16"/>
  </cols>
  <sheetData>
    <row r="1" spans="1:584" ht="16.5" customHeight="1" thickBot="1">
      <c r="A1" s="785" t="s">
        <v>0</v>
      </c>
      <c r="B1" s="786"/>
      <c r="C1" s="786"/>
      <c r="D1" s="786"/>
      <c r="E1" s="786"/>
      <c r="F1" s="786"/>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6"/>
      <c r="AH1" s="786"/>
      <c r="AI1" s="786"/>
      <c r="AJ1" s="786"/>
      <c r="AK1" s="786"/>
      <c r="AL1" s="786"/>
      <c r="AM1" s="786"/>
      <c r="AN1" s="786"/>
      <c r="AO1" s="786"/>
      <c r="AP1" s="786"/>
      <c r="AQ1" s="786"/>
      <c r="AR1" s="786"/>
      <c r="AS1" s="786"/>
      <c r="AT1" s="786"/>
      <c r="AU1" s="786"/>
      <c r="AV1" s="786"/>
      <c r="AW1" s="786"/>
      <c r="AX1" s="786"/>
      <c r="AY1" s="786"/>
      <c r="AZ1" s="786"/>
      <c r="BA1" s="786"/>
      <c r="BB1" s="786"/>
      <c r="BC1" s="786"/>
      <c r="BD1" s="786"/>
      <c r="BE1" s="786"/>
      <c r="BF1" s="786"/>
      <c r="BG1" s="786"/>
      <c r="BH1" s="786"/>
      <c r="BI1" s="786"/>
      <c r="BJ1" s="786"/>
      <c r="BK1" s="786"/>
      <c r="BL1" s="786"/>
      <c r="BM1" s="786"/>
      <c r="BN1" s="786"/>
      <c r="BO1" s="786"/>
      <c r="BP1" s="786"/>
      <c r="BQ1" s="786"/>
      <c r="BR1" s="786"/>
      <c r="BS1" s="786"/>
      <c r="BT1" s="786"/>
      <c r="BU1" s="786"/>
      <c r="BV1" s="786"/>
      <c r="BW1" s="786"/>
      <c r="BX1" s="786"/>
      <c r="BY1" s="786"/>
      <c r="BZ1" s="786"/>
      <c r="CA1" s="786"/>
      <c r="CB1" s="786"/>
      <c r="CC1" s="786"/>
      <c r="CD1" s="786"/>
      <c r="CE1" s="786"/>
      <c r="CF1" s="786"/>
      <c r="CG1" s="786"/>
      <c r="CH1" s="786"/>
      <c r="CI1" s="786"/>
      <c r="CJ1" s="786"/>
      <c r="CK1" s="786"/>
      <c r="CL1" s="786"/>
      <c r="CM1" s="786"/>
      <c r="CN1" s="786"/>
      <c r="CO1" s="786"/>
      <c r="CP1" s="786"/>
      <c r="CQ1" s="786"/>
      <c r="CR1" s="786"/>
      <c r="CS1" s="786"/>
      <c r="CT1" s="786"/>
      <c r="CU1" s="786"/>
      <c r="CV1" s="786"/>
      <c r="CW1" s="786"/>
      <c r="CX1" s="786"/>
      <c r="CY1" s="786"/>
      <c r="CZ1" s="786"/>
      <c r="DA1" s="786"/>
      <c r="DB1" s="786"/>
      <c r="DC1" s="786"/>
      <c r="DD1" s="786"/>
      <c r="DE1" s="786"/>
      <c r="DF1" s="786"/>
      <c r="DG1" s="786"/>
      <c r="DH1" s="786"/>
      <c r="DI1" s="786"/>
      <c r="DJ1" s="786"/>
      <c r="DK1" s="7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c r="IW1" s="86"/>
      <c r="IX1" s="86"/>
      <c r="IY1" s="86"/>
      <c r="IZ1" s="86"/>
      <c r="JA1" s="86"/>
      <c r="JB1" s="86"/>
      <c r="JC1" s="86"/>
      <c r="JD1" s="86"/>
      <c r="JE1" s="86"/>
      <c r="JF1" s="86"/>
      <c r="JG1" s="86"/>
      <c r="JH1" s="86"/>
      <c r="JI1" s="86"/>
      <c r="JJ1" s="86"/>
      <c r="JK1" s="86"/>
      <c r="JL1" s="86"/>
      <c r="JM1" s="86"/>
      <c r="JN1" s="86"/>
      <c r="JO1" s="86"/>
      <c r="JP1" s="86"/>
      <c r="JQ1" s="86"/>
      <c r="JR1" s="86"/>
      <c r="JS1" s="86"/>
      <c r="JT1" s="86"/>
      <c r="JU1" s="86"/>
      <c r="JV1" s="86"/>
      <c r="JW1" s="86"/>
      <c r="JX1" s="86"/>
      <c r="JY1" s="86"/>
      <c r="JZ1" s="86"/>
      <c r="KA1" s="86"/>
      <c r="KB1" s="86"/>
      <c r="KC1" s="86"/>
      <c r="KD1" s="86"/>
      <c r="KE1" s="86"/>
      <c r="KF1" s="86"/>
      <c r="KG1" s="86"/>
      <c r="KH1" s="86"/>
      <c r="KI1" s="86"/>
      <c r="KJ1" s="86"/>
      <c r="KK1" s="86"/>
      <c r="KL1" s="86"/>
      <c r="KM1" s="86"/>
      <c r="KN1" s="86"/>
      <c r="KO1" s="86"/>
      <c r="KP1" s="86"/>
      <c r="KQ1" s="86"/>
      <c r="KR1" s="86"/>
      <c r="KS1" s="86"/>
      <c r="KT1" s="86"/>
      <c r="KU1" s="86"/>
      <c r="KV1" s="86"/>
      <c r="KW1" s="86"/>
      <c r="KX1" s="86"/>
      <c r="KY1" s="86"/>
      <c r="KZ1" s="86"/>
      <c r="LA1" s="86"/>
      <c r="LB1" s="86"/>
      <c r="LC1" s="86"/>
      <c r="LD1" s="86"/>
      <c r="LE1" s="86"/>
      <c r="LF1" s="86"/>
      <c r="LG1" s="86"/>
      <c r="LH1" s="86"/>
      <c r="LI1" s="86"/>
      <c r="LJ1" s="86"/>
      <c r="LK1" s="86"/>
      <c r="LL1" s="86"/>
      <c r="LM1" s="86"/>
      <c r="LN1" s="86"/>
      <c r="LO1" s="86"/>
      <c r="LP1" s="86"/>
      <c r="LQ1" s="86"/>
      <c r="LR1" s="86"/>
      <c r="LS1" s="86"/>
      <c r="LT1" s="86"/>
      <c r="LU1" s="86"/>
      <c r="LV1" s="86"/>
      <c r="LW1" s="86"/>
      <c r="LX1" s="86"/>
      <c r="LY1" s="86"/>
      <c r="LZ1" s="86"/>
      <c r="MA1" s="86"/>
      <c r="MB1" s="86"/>
      <c r="MC1" s="86"/>
      <c r="MD1" s="86"/>
      <c r="ME1" s="86"/>
      <c r="MF1" s="86"/>
      <c r="MG1" s="86"/>
      <c r="MH1" s="86"/>
      <c r="MI1" s="86"/>
      <c r="MJ1" s="86"/>
      <c r="MK1" s="86"/>
      <c r="ML1" s="86"/>
      <c r="MM1" s="86"/>
      <c r="MN1" s="86"/>
      <c r="MO1" s="86"/>
      <c r="MP1" s="86"/>
      <c r="MQ1" s="86"/>
      <c r="MR1" s="86"/>
      <c r="MS1" s="86"/>
      <c r="MT1" s="86"/>
      <c r="MU1" s="86"/>
      <c r="MV1" s="86"/>
      <c r="MW1" s="86"/>
      <c r="MX1" s="86"/>
      <c r="MY1" s="86"/>
      <c r="MZ1" s="86"/>
      <c r="NA1" s="86"/>
      <c r="NB1" s="86"/>
      <c r="NC1" s="86"/>
      <c r="ND1" s="86"/>
      <c r="NE1" s="86"/>
      <c r="NF1" s="86"/>
      <c r="NG1" s="86"/>
      <c r="NH1" s="86"/>
      <c r="NI1" s="86"/>
      <c r="NJ1" s="86"/>
      <c r="NK1" s="86"/>
      <c r="NL1" s="86"/>
      <c r="NM1" s="86"/>
      <c r="NN1" s="86"/>
      <c r="NO1" s="86"/>
      <c r="NP1" s="86"/>
      <c r="NQ1" s="86"/>
      <c r="NR1" s="86"/>
      <c r="NS1" s="86"/>
      <c r="NT1" s="86"/>
      <c r="NU1" s="86"/>
      <c r="NV1" s="86"/>
      <c r="NW1" s="86"/>
      <c r="NX1" s="86"/>
      <c r="NY1" s="86"/>
      <c r="NZ1" s="86"/>
      <c r="OA1" s="86"/>
      <c r="OB1" s="86"/>
      <c r="OC1" s="86"/>
      <c r="OD1" s="86"/>
      <c r="OE1" s="86"/>
      <c r="OF1" s="86"/>
      <c r="OG1" s="86"/>
      <c r="OH1" s="86"/>
      <c r="OI1" s="86"/>
      <c r="OJ1" s="86"/>
      <c r="OK1" s="86"/>
      <c r="OL1" s="86"/>
      <c r="OM1" s="86"/>
      <c r="ON1" s="86"/>
      <c r="OO1" s="86"/>
      <c r="OP1" s="86"/>
      <c r="OQ1" s="86"/>
      <c r="OR1" s="86"/>
      <c r="OS1" s="86"/>
      <c r="OT1" s="86"/>
      <c r="OU1" s="86"/>
      <c r="OV1" s="86"/>
      <c r="OW1" s="86"/>
      <c r="OX1" s="86"/>
      <c r="OY1" s="86"/>
      <c r="OZ1" s="86"/>
      <c r="PA1" s="86"/>
      <c r="PB1" s="86"/>
      <c r="PC1" s="86"/>
      <c r="PD1" s="86"/>
      <c r="PE1" s="86"/>
      <c r="PF1" s="86"/>
      <c r="PG1" s="86"/>
      <c r="PH1" s="86"/>
      <c r="PI1" s="86"/>
      <c r="PJ1" s="86"/>
      <c r="PK1" s="86"/>
      <c r="PL1" s="86"/>
      <c r="PM1" s="86"/>
      <c r="PN1" s="86"/>
      <c r="PO1" s="86"/>
      <c r="PP1" s="86"/>
      <c r="PQ1" s="86"/>
      <c r="PR1" s="86"/>
      <c r="PS1" s="86"/>
      <c r="PT1" s="86"/>
      <c r="PU1" s="86"/>
      <c r="PV1" s="86"/>
      <c r="PW1" s="86"/>
      <c r="PX1" s="86"/>
      <c r="PY1" s="86"/>
      <c r="PZ1" s="86"/>
      <c r="QA1" s="86"/>
      <c r="QB1" s="86"/>
      <c r="QC1" s="86"/>
      <c r="QD1" s="86"/>
      <c r="QE1" s="86"/>
      <c r="QF1" s="86"/>
      <c r="QG1" s="86"/>
      <c r="QH1" s="86"/>
      <c r="QI1" s="86"/>
      <c r="QJ1" s="86"/>
      <c r="QK1" s="86"/>
      <c r="QL1" s="86"/>
      <c r="QM1" s="86"/>
      <c r="QN1" s="86"/>
      <c r="QO1" s="86"/>
      <c r="QP1" s="86"/>
      <c r="QQ1" s="86"/>
      <c r="QR1" s="86"/>
      <c r="QS1" s="86"/>
      <c r="QT1" s="86"/>
      <c r="QU1" s="86"/>
      <c r="QV1" s="86"/>
      <c r="QW1" s="86"/>
      <c r="QX1" s="86"/>
      <c r="QY1" s="86"/>
      <c r="QZ1" s="86"/>
      <c r="RA1" s="86"/>
      <c r="RB1" s="86"/>
      <c r="RC1" s="86"/>
      <c r="RD1" s="86"/>
      <c r="RE1" s="86"/>
      <c r="RF1" s="86"/>
      <c r="RG1" s="86"/>
      <c r="RH1" s="86"/>
      <c r="RI1" s="86"/>
      <c r="RJ1" s="86"/>
      <c r="RK1" s="86"/>
      <c r="RL1" s="86"/>
      <c r="RM1" s="86"/>
      <c r="RN1" s="86"/>
      <c r="RO1" s="86"/>
      <c r="RP1" s="86"/>
      <c r="RQ1" s="86"/>
      <c r="RR1" s="86"/>
      <c r="RS1" s="86"/>
      <c r="RT1" s="86"/>
      <c r="RU1" s="86"/>
      <c r="RV1" s="86"/>
      <c r="RW1" s="86"/>
      <c r="RX1" s="86"/>
      <c r="RY1" s="86"/>
      <c r="RZ1" s="86"/>
      <c r="SA1" s="86"/>
      <c r="SB1" s="86"/>
      <c r="SC1" s="86"/>
      <c r="SD1" s="86"/>
      <c r="SE1" s="86"/>
      <c r="SF1" s="86"/>
      <c r="SG1" s="86"/>
      <c r="SH1" s="86"/>
      <c r="SI1" s="86"/>
      <c r="SJ1" s="86"/>
      <c r="SK1" s="86"/>
      <c r="SL1" s="86"/>
      <c r="SM1" s="86"/>
      <c r="SN1" s="86"/>
      <c r="SO1" s="86"/>
      <c r="SP1" s="86"/>
      <c r="SQ1" s="86"/>
      <c r="SR1" s="86"/>
      <c r="SS1" s="86"/>
      <c r="ST1" s="86"/>
      <c r="SU1" s="86"/>
      <c r="SV1" s="86"/>
      <c r="SW1" s="86"/>
      <c r="SX1" s="86"/>
      <c r="SY1" s="86"/>
      <c r="SZ1" s="86"/>
      <c r="TA1" s="86"/>
      <c r="TB1" s="86"/>
      <c r="TC1" s="86"/>
      <c r="TD1" s="86"/>
      <c r="TE1" s="86"/>
      <c r="TF1" s="86"/>
      <c r="TG1" s="86"/>
      <c r="TH1" s="86"/>
      <c r="TI1" s="86"/>
      <c r="TJ1" s="86"/>
      <c r="TK1" s="86"/>
      <c r="TL1" s="86"/>
      <c r="TM1" s="86"/>
      <c r="TN1" s="86"/>
      <c r="TO1" s="86"/>
      <c r="TP1" s="86"/>
      <c r="TQ1" s="86"/>
      <c r="TR1" s="86"/>
      <c r="TS1" s="86"/>
      <c r="TT1" s="86"/>
      <c r="TU1" s="86"/>
      <c r="TV1" s="86"/>
      <c r="TW1" s="86"/>
      <c r="TX1" s="86"/>
      <c r="TY1" s="86"/>
      <c r="TZ1" s="86"/>
      <c r="UA1" s="86"/>
      <c r="UB1" s="86"/>
      <c r="UC1" s="86"/>
      <c r="UD1" s="86"/>
      <c r="UE1" s="86"/>
      <c r="UF1" s="86"/>
      <c r="UG1" s="86"/>
      <c r="UH1" s="86"/>
      <c r="UI1" s="86"/>
      <c r="UJ1" s="86"/>
      <c r="UK1" s="86"/>
      <c r="UL1" s="86"/>
      <c r="UM1" s="86"/>
      <c r="UN1" s="86"/>
      <c r="UO1" s="86"/>
      <c r="UP1" s="86"/>
      <c r="UQ1" s="86"/>
      <c r="UR1" s="86"/>
      <c r="US1" s="86"/>
      <c r="UT1" s="86"/>
      <c r="UU1" s="86"/>
      <c r="UV1" s="86"/>
      <c r="UW1" s="86"/>
      <c r="UX1" s="86"/>
      <c r="UY1" s="86"/>
      <c r="UZ1" s="86"/>
      <c r="VA1" s="86"/>
      <c r="VB1" s="86"/>
      <c r="VC1" s="86"/>
      <c r="VD1" s="86"/>
      <c r="VE1" s="86"/>
      <c r="VF1" s="86"/>
      <c r="VG1" s="86"/>
      <c r="VH1" s="86"/>
      <c r="VI1" s="86"/>
      <c r="VJ1" s="86"/>
      <c r="VK1" s="86"/>
      <c r="VL1" s="87"/>
    </row>
    <row r="2" spans="1:584" ht="16.5" customHeight="1">
      <c r="A2" s="787" t="s">
        <v>1</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c r="AI2" s="788"/>
      <c r="AJ2" s="788"/>
      <c r="AK2" s="788"/>
      <c r="AL2" s="788"/>
      <c r="AM2" s="788"/>
      <c r="AN2" s="788"/>
      <c r="AO2" s="788"/>
      <c r="AP2" s="788"/>
      <c r="AQ2" s="788"/>
      <c r="AR2" s="788"/>
      <c r="AS2" s="788"/>
      <c r="AT2" s="788"/>
      <c r="AU2" s="788"/>
      <c r="AV2" s="788"/>
      <c r="AW2" s="788"/>
      <c r="AX2" s="788"/>
      <c r="AY2" s="788"/>
      <c r="AZ2" s="788"/>
      <c r="BA2" s="788"/>
      <c r="BB2" s="788"/>
      <c r="BC2" s="788"/>
      <c r="BD2" s="788"/>
      <c r="BE2" s="788"/>
      <c r="BF2" s="788"/>
      <c r="BG2" s="788"/>
      <c r="BH2" s="788"/>
      <c r="BI2" s="788"/>
      <c r="BJ2" s="788"/>
      <c r="BK2" s="788"/>
      <c r="BL2" s="788"/>
      <c r="BM2" s="788"/>
      <c r="BN2" s="788"/>
      <c r="BO2" s="788"/>
      <c r="BP2" s="788"/>
      <c r="BQ2" s="788"/>
      <c r="BR2" s="788"/>
      <c r="BS2" s="788"/>
      <c r="BT2" s="788"/>
      <c r="BU2" s="788"/>
      <c r="BV2" s="788"/>
      <c r="BW2" s="788"/>
      <c r="BX2" s="788"/>
      <c r="BY2" s="788"/>
      <c r="BZ2" s="788"/>
      <c r="CA2" s="788"/>
      <c r="CB2" s="788"/>
      <c r="CC2" s="788"/>
      <c r="CD2" s="788"/>
      <c r="CE2" s="788"/>
      <c r="CF2" s="788"/>
      <c r="CG2" s="788"/>
      <c r="CH2" s="788"/>
      <c r="CI2" s="788"/>
      <c r="CJ2" s="788"/>
      <c r="CK2" s="788"/>
      <c r="CL2" s="788"/>
      <c r="CM2" s="788"/>
      <c r="CN2" s="788"/>
      <c r="CO2" s="788"/>
      <c r="CP2" s="788"/>
      <c r="CQ2" s="788"/>
      <c r="CR2" s="788"/>
      <c r="CS2" s="788"/>
      <c r="CT2" s="788"/>
      <c r="CU2" s="788"/>
      <c r="CV2" s="788"/>
      <c r="CW2" s="788"/>
      <c r="CX2" s="788"/>
      <c r="CY2" s="788"/>
      <c r="CZ2" s="788"/>
      <c r="DA2" s="788"/>
      <c r="DB2" s="788"/>
      <c r="DC2" s="788"/>
      <c r="DD2" s="788"/>
      <c r="DE2" s="788"/>
      <c r="DF2" s="788"/>
      <c r="DG2" s="788"/>
      <c r="DH2" s="788"/>
      <c r="DI2" s="788"/>
      <c r="DJ2" s="788"/>
      <c r="DK2" s="789"/>
    </row>
    <row r="3" spans="1:584" ht="16.5" customHeight="1">
      <c r="A3" s="780" t="s">
        <v>1227</v>
      </c>
      <c r="B3" s="775"/>
      <c r="C3" s="775"/>
      <c r="D3" s="790"/>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5"/>
      <c r="BH3" s="775"/>
      <c r="BI3" s="775"/>
      <c r="BJ3" s="775"/>
      <c r="BK3" s="775"/>
      <c r="BL3" s="775"/>
      <c r="BM3" s="775"/>
      <c r="BN3" s="775"/>
      <c r="BO3" s="775"/>
      <c r="BP3" s="775"/>
      <c r="BQ3" s="775"/>
      <c r="BR3" s="775"/>
      <c r="BS3" s="775"/>
      <c r="BT3" s="775"/>
      <c r="BU3" s="775"/>
      <c r="BV3" s="775"/>
      <c r="BW3" s="775"/>
      <c r="BX3" s="775"/>
      <c r="BY3" s="775"/>
      <c r="BZ3" s="775"/>
      <c r="CA3" s="775"/>
      <c r="CB3" s="775"/>
      <c r="CC3" s="775"/>
      <c r="CD3" s="775"/>
      <c r="CE3" s="775"/>
      <c r="CF3" s="775"/>
      <c r="CG3" s="775"/>
      <c r="CH3" s="775"/>
      <c r="CI3" s="775"/>
      <c r="CJ3" s="775"/>
      <c r="CK3" s="775"/>
      <c r="CL3" s="775"/>
      <c r="CM3" s="775"/>
      <c r="CN3" s="775"/>
      <c r="CO3" s="775"/>
      <c r="CP3" s="775"/>
      <c r="CQ3" s="775"/>
      <c r="CR3" s="775"/>
      <c r="CS3" s="775"/>
      <c r="CT3" s="775"/>
      <c r="CU3" s="775"/>
      <c r="CV3" s="775"/>
      <c r="CW3" s="775"/>
      <c r="CX3" s="775"/>
      <c r="CY3" s="775"/>
      <c r="CZ3" s="775"/>
      <c r="DA3" s="775"/>
      <c r="DB3" s="775"/>
      <c r="DC3" s="775"/>
      <c r="DD3" s="775"/>
      <c r="DE3" s="775"/>
      <c r="DF3" s="775"/>
      <c r="DG3" s="775"/>
      <c r="DH3" s="775"/>
      <c r="DI3" s="775"/>
      <c r="DJ3" s="775"/>
      <c r="DK3" s="779"/>
    </row>
    <row r="4" spans="1:584" ht="20.100000000000001" customHeight="1">
      <c r="A4" s="22" t="s">
        <v>1228</v>
      </c>
      <c r="B4" s="15"/>
      <c r="C4" s="15"/>
      <c r="D4" s="777"/>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775"/>
      <c r="AL4" s="775"/>
      <c r="AM4" s="775"/>
      <c r="AN4" s="775"/>
      <c r="AO4" s="775"/>
      <c r="AP4" s="775"/>
      <c r="AQ4" s="775"/>
      <c r="AR4" s="775"/>
      <c r="AS4" s="775"/>
      <c r="AT4" s="775"/>
      <c r="AU4" s="775"/>
      <c r="AV4" s="775"/>
      <c r="AW4" s="775"/>
      <c r="AX4" s="775"/>
      <c r="AY4" s="775"/>
      <c r="AZ4" s="775"/>
      <c r="BA4" s="775"/>
      <c r="BB4" s="775"/>
      <c r="BC4" s="775"/>
      <c r="BD4" s="775"/>
      <c r="BE4" s="775"/>
      <c r="BF4" s="775"/>
      <c r="BG4" s="775"/>
      <c r="BH4" s="775"/>
      <c r="BI4" s="775"/>
      <c r="BJ4" s="775"/>
      <c r="BK4" s="775"/>
      <c r="BL4" s="775"/>
      <c r="BM4" s="775"/>
      <c r="BN4" s="775"/>
      <c r="BO4" s="775"/>
      <c r="BP4" s="775"/>
      <c r="BQ4" s="775"/>
      <c r="BR4" s="775"/>
      <c r="BS4" s="775"/>
      <c r="BT4" s="775"/>
      <c r="BU4" s="775"/>
      <c r="BV4" s="775"/>
      <c r="BW4" s="775"/>
      <c r="BX4" s="775"/>
      <c r="BY4" s="775"/>
      <c r="BZ4" s="775"/>
      <c r="CA4" s="775"/>
      <c r="CB4" s="775"/>
      <c r="CC4" s="775"/>
      <c r="CD4" s="775"/>
      <c r="CE4" s="775"/>
      <c r="CF4" s="775"/>
      <c r="CG4" s="775"/>
      <c r="CH4" s="775"/>
      <c r="CI4" s="775"/>
      <c r="CJ4" s="775"/>
      <c r="CK4" s="775"/>
      <c r="CL4" s="775"/>
      <c r="CM4" s="775"/>
      <c r="CN4" s="775"/>
      <c r="CO4" s="775"/>
      <c r="CP4" s="775"/>
      <c r="CQ4" s="775"/>
      <c r="CR4" s="775"/>
      <c r="CS4" s="775"/>
      <c r="CT4" s="775"/>
      <c r="CU4" s="775"/>
      <c r="CV4" s="775"/>
      <c r="CW4" s="775"/>
      <c r="CX4" s="775"/>
      <c r="CY4" s="775"/>
      <c r="CZ4" s="775"/>
      <c r="DA4" s="775"/>
      <c r="DB4" s="775"/>
      <c r="DC4" s="775"/>
      <c r="DD4" s="775"/>
      <c r="DE4" s="775"/>
      <c r="DF4" s="775"/>
      <c r="DG4" s="775"/>
      <c r="DH4" s="775"/>
      <c r="DI4" s="775"/>
      <c r="DJ4" s="775"/>
      <c r="DK4" s="779"/>
    </row>
    <row r="5" spans="1:584" ht="20.100000000000001" customHeight="1">
      <c r="A5" s="22" t="s">
        <v>2</v>
      </c>
      <c r="B5" s="15"/>
      <c r="C5" s="15"/>
      <c r="D5" s="777"/>
      <c r="E5" s="775"/>
      <c r="F5" s="775"/>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c r="AQ5" s="775"/>
      <c r="AR5" s="775"/>
      <c r="AS5" s="775"/>
      <c r="AT5" s="775"/>
      <c r="AU5" s="775"/>
      <c r="AV5" s="775"/>
      <c r="AW5" s="775"/>
      <c r="AX5" s="775"/>
      <c r="AY5" s="775"/>
      <c r="AZ5" s="775"/>
      <c r="BA5" s="775"/>
      <c r="BB5" s="775"/>
      <c r="BC5" s="775"/>
      <c r="BD5" s="775"/>
      <c r="BE5" s="775"/>
      <c r="BF5" s="775"/>
      <c r="BG5" s="775"/>
      <c r="BH5" s="775"/>
      <c r="BI5" s="775"/>
      <c r="BJ5" s="775"/>
      <c r="BK5" s="775"/>
      <c r="BL5" s="775"/>
      <c r="BM5" s="775"/>
      <c r="BN5" s="775"/>
      <c r="BO5" s="775"/>
      <c r="BP5" s="775"/>
      <c r="BQ5" s="775"/>
      <c r="BR5" s="775"/>
      <c r="BS5" s="775"/>
      <c r="BT5" s="775"/>
      <c r="BU5" s="775"/>
      <c r="BV5" s="775"/>
      <c r="BW5" s="775"/>
      <c r="BX5" s="775"/>
      <c r="BY5" s="775"/>
      <c r="BZ5" s="775"/>
      <c r="CA5" s="775"/>
      <c r="CB5" s="775"/>
      <c r="CC5" s="775"/>
      <c r="CD5" s="775"/>
      <c r="CE5" s="775"/>
      <c r="CF5" s="775"/>
      <c r="CG5" s="775"/>
      <c r="CH5" s="775"/>
      <c r="CI5" s="775"/>
      <c r="CJ5" s="775"/>
      <c r="CK5" s="775"/>
      <c r="CL5" s="775"/>
      <c r="CM5" s="775"/>
      <c r="CN5" s="775"/>
      <c r="CO5" s="775"/>
      <c r="CP5" s="775"/>
      <c r="CQ5" s="775"/>
      <c r="CR5" s="775"/>
      <c r="CS5" s="775"/>
      <c r="CT5" s="775"/>
      <c r="CU5" s="775"/>
      <c r="CV5" s="775"/>
      <c r="CW5" s="775"/>
      <c r="CX5" s="775"/>
      <c r="CY5" s="775"/>
      <c r="CZ5" s="775"/>
      <c r="DA5" s="775"/>
      <c r="DB5" s="775"/>
      <c r="DC5" s="775"/>
      <c r="DD5" s="775"/>
      <c r="DE5" s="775"/>
      <c r="DF5" s="775"/>
      <c r="DG5" s="775"/>
      <c r="DH5" s="775"/>
      <c r="DI5" s="775"/>
      <c r="DJ5" s="775"/>
      <c r="DK5" s="779"/>
    </row>
    <row r="6" spans="1:584" ht="20.100000000000001" customHeight="1">
      <c r="A6" s="22" t="s">
        <v>3</v>
      </c>
      <c r="B6" s="15"/>
      <c r="C6" s="15"/>
      <c r="D6" s="777"/>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775"/>
      <c r="BL6" s="775"/>
      <c r="BM6" s="775"/>
      <c r="BN6" s="775"/>
      <c r="BO6" s="775"/>
      <c r="BP6" s="775"/>
      <c r="BQ6" s="775"/>
      <c r="BR6" s="775"/>
      <c r="BS6" s="775"/>
      <c r="BT6" s="775"/>
      <c r="BU6" s="775"/>
      <c r="BV6" s="775"/>
      <c r="BW6" s="775"/>
      <c r="BX6" s="775"/>
      <c r="BY6" s="775"/>
      <c r="BZ6" s="775"/>
      <c r="CA6" s="775"/>
      <c r="CB6" s="775"/>
      <c r="CC6" s="775"/>
      <c r="CD6" s="775"/>
      <c r="CE6" s="775"/>
      <c r="CF6" s="775"/>
      <c r="CG6" s="775"/>
      <c r="CH6" s="775"/>
      <c r="CI6" s="775"/>
      <c r="CJ6" s="775"/>
      <c r="CK6" s="775"/>
      <c r="CL6" s="775"/>
      <c r="CM6" s="775"/>
      <c r="CN6" s="775"/>
      <c r="CO6" s="775"/>
      <c r="CP6" s="775"/>
      <c r="CQ6" s="775"/>
      <c r="CR6" s="775"/>
      <c r="CS6" s="775"/>
      <c r="CT6" s="775"/>
      <c r="CU6" s="775"/>
      <c r="CV6" s="775"/>
      <c r="CW6" s="775"/>
      <c r="CX6" s="775"/>
      <c r="CY6" s="775"/>
      <c r="CZ6" s="775"/>
      <c r="DA6" s="775"/>
      <c r="DB6" s="775"/>
      <c r="DC6" s="775"/>
      <c r="DD6" s="775"/>
      <c r="DE6" s="775"/>
      <c r="DF6" s="775"/>
      <c r="DG6" s="775"/>
      <c r="DH6" s="775"/>
      <c r="DI6" s="775"/>
      <c r="DJ6" s="775"/>
      <c r="DK6" s="779"/>
    </row>
    <row r="7" spans="1:584" ht="20.100000000000001" customHeight="1">
      <c r="A7" s="22" t="s">
        <v>4</v>
      </c>
      <c r="B7" s="776" t="s">
        <v>5</v>
      </c>
      <c r="C7" s="775"/>
      <c r="D7" s="775"/>
      <c r="E7" s="775"/>
      <c r="F7" s="19" t="s">
        <v>6</v>
      </c>
      <c r="G7" s="778" t="s">
        <v>1166</v>
      </c>
      <c r="H7" s="775"/>
      <c r="I7" s="775"/>
      <c r="J7" s="774"/>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75"/>
      <c r="AZ7" s="775"/>
      <c r="BA7" s="775"/>
      <c r="BB7" s="775"/>
      <c r="BC7" s="775"/>
      <c r="BD7" s="775"/>
      <c r="BE7" s="775"/>
      <c r="BF7" s="775"/>
      <c r="BG7" s="775"/>
      <c r="BH7" s="775"/>
      <c r="BI7" s="775"/>
      <c r="BJ7" s="775"/>
      <c r="BK7" s="775"/>
      <c r="BL7" s="775"/>
      <c r="BM7" s="775"/>
      <c r="BN7" s="775"/>
      <c r="BO7" s="775"/>
      <c r="BP7" s="775"/>
      <c r="BQ7" s="775"/>
      <c r="BR7" s="775"/>
      <c r="BS7" s="775"/>
      <c r="BT7" s="775"/>
      <c r="BU7" s="775"/>
      <c r="BV7" s="775"/>
      <c r="BW7" s="775"/>
      <c r="BX7" s="775"/>
      <c r="BY7" s="775"/>
      <c r="BZ7" s="775"/>
      <c r="CA7" s="775"/>
      <c r="CB7" s="775"/>
      <c r="CC7" s="775"/>
      <c r="CD7" s="775"/>
      <c r="CE7" s="775"/>
      <c r="CF7" s="775"/>
      <c r="CG7" s="775"/>
      <c r="CH7" s="775"/>
      <c r="CI7" s="775"/>
      <c r="CJ7" s="775"/>
      <c r="CK7" s="775"/>
      <c r="CL7" s="775"/>
      <c r="CM7" s="775"/>
      <c r="CN7" s="775"/>
      <c r="CO7" s="775"/>
      <c r="CP7" s="775"/>
      <c r="CQ7" s="775"/>
      <c r="CR7" s="775"/>
      <c r="CS7" s="775"/>
      <c r="CT7" s="775"/>
      <c r="CU7" s="775"/>
      <c r="CV7" s="775"/>
      <c r="CW7" s="775"/>
      <c r="CX7" s="775"/>
      <c r="CY7" s="775"/>
      <c r="CZ7" s="775"/>
      <c r="DA7" s="775"/>
      <c r="DB7" s="775"/>
      <c r="DC7" s="775"/>
      <c r="DD7" s="775"/>
      <c r="DE7" s="775"/>
      <c r="DF7" s="775"/>
      <c r="DG7" s="775"/>
      <c r="DH7" s="775"/>
      <c r="DI7" s="775"/>
      <c r="DJ7" s="775"/>
      <c r="DK7" s="779"/>
    </row>
    <row r="8" spans="1:584" ht="20.100000000000001" customHeight="1">
      <c r="A8" s="22" t="s">
        <v>7</v>
      </c>
      <c r="B8" s="776"/>
      <c r="C8" s="775"/>
      <c r="D8" s="775"/>
      <c r="E8" s="19" t="s">
        <v>8</v>
      </c>
      <c r="F8" s="778"/>
      <c r="G8" s="775"/>
      <c r="H8" s="775"/>
      <c r="I8" s="775"/>
      <c r="J8" s="775"/>
      <c r="K8" s="682"/>
      <c r="L8" s="682"/>
      <c r="M8" s="682"/>
      <c r="N8" s="682"/>
      <c r="O8" s="19" t="s">
        <v>9</v>
      </c>
      <c r="P8" s="19"/>
      <c r="Q8" s="778"/>
      <c r="R8" s="778"/>
      <c r="S8" s="778"/>
      <c r="T8" s="778"/>
      <c r="U8" s="778"/>
      <c r="V8" s="778"/>
      <c r="W8" s="778"/>
      <c r="X8" s="778"/>
      <c r="Y8" s="778"/>
      <c r="Z8" s="778"/>
      <c r="AA8" s="775"/>
      <c r="AB8" s="775"/>
      <c r="AC8" s="20"/>
      <c r="AD8" s="20"/>
      <c r="AE8" s="19" t="s">
        <v>10</v>
      </c>
      <c r="AF8" s="774"/>
      <c r="AG8" s="775"/>
      <c r="AH8" s="775"/>
      <c r="AI8" s="21"/>
      <c r="AJ8" s="21"/>
      <c r="AK8" s="21"/>
      <c r="AL8" s="21"/>
      <c r="AM8" s="21"/>
      <c r="AN8" s="21"/>
      <c r="AO8" s="19" t="s">
        <v>11</v>
      </c>
      <c r="AP8" s="19"/>
      <c r="AQ8" s="776"/>
      <c r="AR8" s="775"/>
      <c r="AS8" s="775"/>
      <c r="AT8" s="775"/>
      <c r="AU8" s="775"/>
      <c r="AV8" s="775"/>
      <c r="AW8" s="775"/>
      <c r="AX8" s="775"/>
      <c r="AY8" s="775"/>
      <c r="AZ8" s="775"/>
      <c r="BA8" s="775"/>
      <c r="BB8" s="775"/>
      <c r="BC8" s="777"/>
      <c r="BD8" s="775"/>
      <c r="BE8" s="775"/>
      <c r="BF8" s="775"/>
      <c r="BG8" s="19" t="s">
        <v>12</v>
      </c>
      <c r="BH8" s="778"/>
      <c r="BI8" s="775"/>
      <c r="BJ8" s="775"/>
      <c r="BK8" s="775"/>
      <c r="BL8" s="774"/>
      <c r="BM8" s="775"/>
      <c r="BN8" s="775"/>
      <c r="BO8" s="775"/>
      <c r="BP8" s="775"/>
      <c r="BQ8" s="775"/>
      <c r="BR8" s="775"/>
      <c r="BS8" s="775"/>
      <c r="BT8" s="775"/>
      <c r="BU8" s="775"/>
      <c r="BV8" s="775"/>
      <c r="BW8" s="775"/>
      <c r="BX8" s="775"/>
      <c r="BY8" s="775"/>
      <c r="BZ8" s="775"/>
      <c r="CA8" s="775"/>
      <c r="CB8" s="775"/>
      <c r="CC8" s="775"/>
      <c r="CD8" s="775"/>
      <c r="CE8" s="775"/>
      <c r="CF8" s="775"/>
      <c r="CG8" s="775"/>
      <c r="CH8" s="775"/>
      <c r="CI8" s="775"/>
      <c r="CJ8" s="775"/>
      <c r="CK8" s="775"/>
      <c r="CL8" s="775"/>
      <c r="CM8" s="775"/>
      <c r="CN8" s="775"/>
      <c r="CO8" s="775"/>
      <c r="CP8" s="775"/>
      <c r="CQ8" s="775"/>
      <c r="CR8" s="775"/>
      <c r="CS8" s="775"/>
      <c r="CT8" s="775"/>
      <c r="CU8" s="775"/>
      <c r="CV8" s="775"/>
      <c r="CW8" s="775"/>
      <c r="CX8" s="775"/>
      <c r="CY8" s="775"/>
      <c r="CZ8" s="775"/>
      <c r="DA8" s="775"/>
      <c r="DB8" s="775"/>
      <c r="DC8" s="775"/>
      <c r="DD8" s="775"/>
      <c r="DE8" s="775"/>
      <c r="DF8" s="775"/>
      <c r="DG8" s="775"/>
      <c r="DH8" s="775"/>
      <c r="DI8" s="775"/>
      <c r="DJ8" s="775"/>
      <c r="DK8" s="779"/>
    </row>
    <row r="9" spans="1:584" ht="20.100000000000001" customHeight="1">
      <c r="A9" s="780" t="s">
        <v>1165</v>
      </c>
      <c r="B9" s="775"/>
      <c r="C9" s="775"/>
      <c r="D9" s="775"/>
      <c r="E9" s="775"/>
      <c r="F9" s="775"/>
      <c r="G9" s="775"/>
      <c r="H9" s="775"/>
      <c r="I9" s="775"/>
      <c r="J9" s="775"/>
      <c r="K9" s="775"/>
      <c r="L9" s="775"/>
      <c r="M9" s="775"/>
      <c r="N9" s="775"/>
      <c r="O9" s="775"/>
      <c r="P9" s="775"/>
      <c r="Q9" s="775"/>
      <c r="R9" s="775"/>
      <c r="S9" s="775"/>
      <c r="T9" s="775"/>
      <c r="U9" s="775"/>
      <c r="V9" s="775"/>
      <c r="W9" s="775"/>
      <c r="X9" s="775"/>
      <c r="Y9" s="775"/>
      <c r="Z9" s="775"/>
      <c r="AA9" s="775"/>
      <c r="AB9" s="775"/>
      <c r="AC9" s="775"/>
      <c r="AD9" s="775"/>
      <c r="AE9" s="775"/>
      <c r="AF9" s="775"/>
      <c r="AG9" s="775"/>
      <c r="AH9" s="775"/>
      <c r="AI9" s="775"/>
      <c r="AJ9" s="775"/>
      <c r="AK9" s="775"/>
      <c r="AL9" s="775"/>
      <c r="AM9" s="775"/>
      <c r="AN9" s="775"/>
      <c r="AO9" s="775"/>
      <c r="AP9" s="775"/>
      <c r="AQ9" s="775"/>
      <c r="AR9" s="775"/>
      <c r="AS9" s="775"/>
      <c r="AT9" s="775"/>
      <c r="AU9" s="775"/>
      <c r="AV9" s="775"/>
      <c r="AW9" s="775"/>
      <c r="AX9" s="775"/>
      <c r="AY9" s="775"/>
      <c r="AZ9" s="775"/>
      <c r="BA9" s="775"/>
      <c r="BB9" s="775"/>
      <c r="BC9" s="775"/>
      <c r="BD9" s="775"/>
      <c r="BE9" s="775"/>
      <c r="BF9" s="775"/>
      <c r="BG9" s="775"/>
      <c r="BH9" s="775"/>
      <c r="BI9" s="775"/>
      <c r="BJ9" s="775"/>
      <c r="BK9" s="775"/>
      <c r="BL9" s="775"/>
      <c r="BM9" s="775"/>
      <c r="BN9" s="775"/>
      <c r="BO9" s="775"/>
      <c r="BP9" s="775"/>
      <c r="BQ9" s="775"/>
      <c r="BR9" s="775"/>
      <c r="BS9" s="775"/>
      <c r="BT9" s="775"/>
      <c r="BU9" s="775"/>
      <c r="BV9" s="775"/>
      <c r="BW9" s="775"/>
      <c r="BX9" s="775"/>
      <c r="BY9" s="775"/>
      <c r="BZ9" s="775"/>
      <c r="CA9" s="775"/>
      <c r="CB9" s="775"/>
      <c r="CC9" s="775"/>
      <c r="CD9" s="775"/>
      <c r="CE9" s="775"/>
      <c r="CF9" s="775"/>
      <c r="CG9" s="775"/>
      <c r="CH9" s="775"/>
      <c r="CI9" s="775"/>
      <c r="CJ9" s="775"/>
      <c r="CK9" s="775"/>
      <c r="CL9" s="775"/>
      <c r="CM9" s="775"/>
      <c r="CN9" s="775"/>
      <c r="CO9" s="775"/>
      <c r="CP9" s="775"/>
      <c r="CQ9" s="775"/>
      <c r="CR9" s="775"/>
      <c r="CS9" s="775"/>
      <c r="CT9" s="775"/>
      <c r="CU9" s="775"/>
      <c r="CV9" s="775"/>
      <c r="CW9" s="775"/>
      <c r="CX9" s="775"/>
      <c r="CY9" s="775"/>
      <c r="CZ9" s="775"/>
      <c r="DA9" s="775"/>
      <c r="DB9" s="775"/>
      <c r="DC9" s="775"/>
      <c r="DD9" s="775"/>
      <c r="DE9" s="775"/>
      <c r="DF9" s="775"/>
      <c r="DG9" s="775"/>
      <c r="DH9" s="775"/>
      <c r="DI9" s="775"/>
      <c r="DJ9" s="775"/>
      <c r="DK9" s="779"/>
    </row>
    <row r="10" spans="1:584" ht="22.5" customHeight="1">
      <c r="A10" s="783" t="s">
        <v>13</v>
      </c>
      <c r="B10" s="767" t="s">
        <v>14</v>
      </c>
      <c r="C10" s="769" t="s">
        <v>15</v>
      </c>
      <c r="D10" s="768"/>
      <c r="E10" s="768"/>
      <c r="F10" s="768"/>
      <c r="G10" s="782"/>
      <c r="H10" s="768"/>
      <c r="I10" s="768"/>
      <c r="J10" s="768"/>
      <c r="K10" s="768"/>
      <c r="L10" s="768"/>
      <c r="M10" s="768"/>
      <c r="N10" s="768"/>
      <c r="O10" s="768"/>
      <c r="P10" s="768"/>
      <c r="Q10" s="768"/>
      <c r="R10" s="768"/>
      <c r="S10" s="768"/>
      <c r="T10" s="768"/>
      <c r="U10" s="768"/>
      <c r="V10" s="768"/>
      <c r="W10" s="768"/>
      <c r="X10" s="768"/>
      <c r="Y10" s="768"/>
      <c r="Z10" s="768"/>
      <c r="AA10" s="768"/>
      <c r="AB10" s="767" t="s">
        <v>16</v>
      </c>
      <c r="AC10" s="768"/>
      <c r="AD10" s="768"/>
      <c r="AE10" s="768"/>
      <c r="AF10" s="768"/>
      <c r="AG10" s="768"/>
      <c r="AH10" s="768"/>
      <c r="AI10" s="768"/>
      <c r="AJ10" s="768"/>
      <c r="AK10" s="768"/>
      <c r="AL10" s="768"/>
      <c r="AM10" s="768"/>
      <c r="AN10" s="767" t="s">
        <v>17</v>
      </c>
      <c r="AO10" s="768"/>
      <c r="AP10" s="767" t="s">
        <v>18</v>
      </c>
      <c r="AQ10" s="767"/>
      <c r="AR10" s="767"/>
      <c r="AS10" s="767"/>
      <c r="AT10" s="767"/>
      <c r="AU10" s="767"/>
      <c r="AV10" s="767"/>
      <c r="AW10" s="767"/>
      <c r="AX10" s="767"/>
      <c r="AY10" s="767"/>
      <c r="AZ10" s="767"/>
      <c r="BA10" s="679"/>
      <c r="BB10" s="767" t="s">
        <v>19</v>
      </c>
      <c r="BC10" s="769" t="s">
        <v>20</v>
      </c>
      <c r="BD10" s="768"/>
      <c r="BE10" s="768"/>
      <c r="BF10" s="768"/>
      <c r="BG10" s="768"/>
      <c r="BH10" s="768"/>
      <c r="BI10" s="768"/>
      <c r="BJ10" s="768"/>
      <c r="BK10" s="768"/>
      <c r="BL10" s="768"/>
      <c r="BM10" s="768"/>
      <c r="BN10" s="768"/>
      <c r="BO10" s="768"/>
      <c r="BP10" s="768"/>
      <c r="BQ10" s="768"/>
      <c r="BR10" s="768"/>
      <c r="BS10" s="768"/>
      <c r="BT10" s="768"/>
      <c r="BU10" s="768"/>
      <c r="BV10" s="768"/>
      <c r="BW10" s="768"/>
      <c r="BX10" s="768"/>
      <c r="BY10" s="768"/>
      <c r="BZ10" s="768"/>
      <c r="CA10" s="768"/>
      <c r="CB10" s="768"/>
      <c r="CC10" s="768"/>
      <c r="CD10" s="768"/>
      <c r="CE10" s="768"/>
      <c r="CF10" s="768"/>
      <c r="CG10" s="768"/>
      <c r="CH10" s="768"/>
      <c r="CI10" s="768"/>
      <c r="CJ10" s="768"/>
      <c r="CK10" s="768"/>
      <c r="CL10" s="768"/>
      <c r="CM10" s="768"/>
      <c r="CN10" s="768"/>
      <c r="CO10" s="768"/>
      <c r="CP10" s="768"/>
      <c r="CQ10" s="768"/>
      <c r="CR10" s="768"/>
      <c r="CS10" s="768"/>
      <c r="CT10" s="768"/>
      <c r="CU10" s="768"/>
      <c r="CV10" s="768"/>
      <c r="CW10" s="768"/>
      <c r="CX10" s="768"/>
      <c r="CY10" s="768"/>
      <c r="CZ10" s="767" t="s">
        <v>21</v>
      </c>
      <c r="DA10" s="768"/>
      <c r="DB10" s="768"/>
      <c r="DC10" s="768"/>
      <c r="DD10" s="768"/>
      <c r="DE10" s="770"/>
      <c r="DF10" s="767" t="s">
        <v>22</v>
      </c>
      <c r="DG10" s="768"/>
      <c r="DH10" s="768"/>
      <c r="DI10" s="768"/>
      <c r="DJ10" s="768"/>
      <c r="DK10" s="768"/>
    </row>
    <row r="11" spans="1:584" ht="16.5">
      <c r="A11" s="784"/>
      <c r="B11" s="768"/>
      <c r="C11" s="767" t="s">
        <v>23</v>
      </c>
      <c r="D11" s="767" t="s">
        <v>24</v>
      </c>
      <c r="E11" s="767" t="s">
        <v>25</v>
      </c>
      <c r="F11" s="767" t="s">
        <v>26</v>
      </c>
      <c r="G11" s="781" t="s">
        <v>27</v>
      </c>
      <c r="H11" s="767" t="s">
        <v>28</v>
      </c>
      <c r="I11" s="773" t="s">
        <v>29</v>
      </c>
      <c r="J11" s="773" t="s">
        <v>30</v>
      </c>
      <c r="K11" s="767" t="s">
        <v>31</v>
      </c>
      <c r="L11" s="768"/>
      <c r="M11" s="767" t="s">
        <v>17</v>
      </c>
      <c r="N11" s="768"/>
      <c r="O11" s="767" t="s">
        <v>32</v>
      </c>
      <c r="P11" s="768"/>
      <c r="Q11" s="768"/>
      <c r="R11" s="680"/>
      <c r="S11" s="680"/>
      <c r="T11" s="680"/>
      <c r="U11" s="680"/>
      <c r="V11" s="680"/>
      <c r="W11" s="680"/>
      <c r="X11" s="680"/>
      <c r="Y11" s="680"/>
      <c r="Z11" s="680"/>
      <c r="AA11" s="767" t="s">
        <v>33</v>
      </c>
      <c r="AB11" s="767" t="s">
        <v>34</v>
      </c>
      <c r="AC11" s="767" t="s">
        <v>35</v>
      </c>
      <c r="AD11" s="767" t="s">
        <v>36</v>
      </c>
      <c r="AE11" s="767" t="s">
        <v>37</v>
      </c>
      <c r="AF11" s="773" t="s">
        <v>38</v>
      </c>
      <c r="AG11" s="773" t="s">
        <v>39</v>
      </c>
      <c r="AH11" s="767" t="s">
        <v>27</v>
      </c>
      <c r="AI11" s="767" t="s">
        <v>28</v>
      </c>
      <c r="AJ11" s="773" t="s">
        <v>29</v>
      </c>
      <c r="AK11" s="773" t="s">
        <v>30</v>
      </c>
      <c r="AL11" s="767" t="s">
        <v>31</v>
      </c>
      <c r="AM11" s="768"/>
      <c r="AN11" s="768"/>
      <c r="AO11" s="768"/>
      <c r="AP11" s="767"/>
      <c r="AQ11" s="767"/>
      <c r="AR11" s="767"/>
      <c r="AS11" s="767"/>
      <c r="AT11" s="767"/>
      <c r="AU11" s="767"/>
      <c r="AV11" s="767"/>
      <c r="AW11" s="767"/>
      <c r="AX11" s="767"/>
      <c r="AY11" s="767"/>
      <c r="AZ11" s="767"/>
      <c r="BA11" s="679"/>
      <c r="BB11" s="768"/>
      <c r="BC11" s="767">
        <v>2019</v>
      </c>
      <c r="BD11" s="768"/>
      <c r="BE11" s="768"/>
      <c r="BF11" s="768"/>
      <c r="BG11" s="767" t="s">
        <v>40</v>
      </c>
      <c r="BH11" s="768"/>
      <c r="BI11" s="768"/>
      <c r="BJ11" s="768"/>
      <c r="BK11" s="767" t="s">
        <v>41</v>
      </c>
      <c r="BL11" s="768"/>
      <c r="BM11" s="768"/>
      <c r="BN11" s="768"/>
      <c r="BO11" s="772">
        <v>2022</v>
      </c>
      <c r="BP11" s="772"/>
      <c r="BQ11" s="772"/>
      <c r="BR11" s="772"/>
      <c r="BS11" s="772">
        <v>2023</v>
      </c>
      <c r="BT11" s="772"/>
      <c r="BU11" s="772"/>
      <c r="BV11" s="772"/>
      <c r="BW11" s="772">
        <v>2024</v>
      </c>
      <c r="BX11" s="772"/>
      <c r="BY11" s="772"/>
      <c r="BZ11" s="772"/>
      <c r="CA11" s="772">
        <v>2025</v>
      </c>
      <c r="CB11" s="772"/>
      <c r="CC11" s="772"/>
      <c r="CD11" s="772"/>
      <c r="CE11" s="772">
        <v>2026</v>
      </c>
      <c r="CF11" s="772"/>
      <c r="CG11" s="772"/>
      <c r="CH11" s="772"/>
      <c r="CI11" s="772">
        <v>2027</v>
      </c>
      <c r="CJ11" s="772"/>
      <c r="CK11" s="772"/>
      <c r="CL11" s="772"/>
      <c r="CM11" s="772">
        <v>2028</v>
      </c>
      <c r="CN11" s="772"/>
      <c r="CO11" s="772"/>
      <c r="CP11" s="772"/>
      <c r="CQ11" s="772">
        <v>2029</v>
      </c>
      <c r="CR11" s="772"/>
      <c r="CS11" s="772"/>
      <c r="CT11" s="772"/>
      <c r="CU11" s="772">
        <v>2030</v>
      </c>
      <c r="CV11" s="772"/>
      <c r="CW11" s="772"/>
      <c r="CX11" s="772"/>
      <c r="CY11" s="767" t="s">
        <v>42</v>
      </c>
      <c r="CZ11" s="767" t="s">
        <v>43</v>
      </c>
      <c r="DA11" s="767" t="s">
        <v>44</v>
      </c>
      <c r="DB11" s="767" t="s">
        <v>45</v>
      </c>
      <c r="DC11" s="767" t="s">
        <v>46</v>
      </c>
      <c r="DD11" s="767" t="s">
        <v>47</v>
      </c>
      <c r="DE11" s="771" t="s">
        <v>48</v>
      </c>
      <c r="DF11" s="767" t="s">
        <v>43</v>
      </c>
      <c r="DG11" s="767" t="s">
        <v>44</v>
      </c>
      <c r="DH11" s="767" t="s">
        <v>45</v>
      </c>
      <c r="DI11" s="767" t="s">
        <v>46</v>
      </c>
      <c r="DJ11" s="767" t="s">
        <v>47</v>
      </c>
      <c r="DK11" s="767" t="s">
        <v>48</v>
      </c>
    </row>
    <row r="12" spans="1:584" s="18" customFormat="1" ht="56.25" customHeight="1">
      <c r="A12" s="784"/>
      <c r="B12" s="768"/>
      <c r="C12" s="768"/>
      <c r="D12" s="768"/>
      <c r="E12" s="768"/>
      <c r="F12" s="768"/>
      <c r="G12" s="782"/>
      <c r="H12" s="768"/>
      <c r="I12" s="768"/>
      <c r="J12" s="768"/>
      <c r="K12" s="77" t="s">
        <v>49</v>
      </c>
      <c r="L12" s="77" t="s">
        <v>50</v>
      </c>
      <c r="M12" s="77" t="s">
        <v>51</v>
      </c>
      <c r="N12" s="77" t="s">
        <v>52</v>
      </c>
      <c r="O12" s="77" t="s">
        <v>53</v>
      </c>
      <c r="P12" s="77" t="s">
        <v>54</v>
      </c>
      <c r="Q12" s="77" t="s">
        <v>55</v>
      </c>
      <c r="R12" s="77" t="s">
        <v>56</v>
      </c>
      <c r="S12" s="77" t="s">
        <v>57</v>
      </c>
      <c r="T12" s="77" t="s">
        <v>58</v>
      </c>
      <c r="U12" s="77" t="s">
        <v>59</v>
      </c>
      <c r="V12" s="77" t="s">
        <v>60</v>
      </c>
      <c r="W12" s="77" t="s">
        <v>61</v>
      </c>
      <c r="X12" s="77" t="s">
        <v>62</v>
      </c>
      <c r="Y12" s="77" t="s">
        <v>63</v>
      </c>
      <c r="Z12" s="77" t="s">
        <v>64</v>
      </c>
      <c r="AA12" s="768"/>
      <c r="AB12" s="768"/>
      <c r="AC12" s="768"/>
      <c r="AD12" s="768"/>
      <c r="AE12" s="768"/>
      <c r="AF12" s="768"/>
      <c r="AG12" s="768"/>
      <c r="AH12" s="768"/>
      <c r="AI12" s="768"/>
      <c r="AJ12" s="768"/>
      <c r="AK12" s="768"/>
      <c r="AL12" s="77" t="s">
        <v>49</v>
      </c>
      <c r="AM12" s="77" t="s">
        <v>50</v>
      </c>
      <c r="AN12" s="77" t="s">
        <v>51</v>
      </c>
      <c r="AO12" s="77" t="s">
        <v>52</v>
      </c>
      <c r="AP12" s="77" t="s">
        <v>53</v>
      </c>
      <c r="AQ12" s="77" t="s">
        <v>54</v>
      </c>
      <c r="AR12" s="77" t="s">
        <v>55</v>
      </c>
      <c r="AS12" s="77" t="s">
        <v>56</v>
      </c>
      <c r="AT12" s="77" t="s">
        <v>57</v>
      </c>
      <c r="AU12" s="77" t="s">
        <v>58</v>
      </c>
      <c r="AV12" s="77" t="s">
        <v>59</v>
      </c>
      <c r="AW12" s="77" t="s">
        <v>60</v>
      </c>
      <c r="AX12" s="77" t="s">
        <v>61</v>
      </c>
      <c r="AY12" s="78" t="s">
        <v>62</v>
      </c>
      <c r="AZ12" s="78" t="s">
        <v>63</v>
      </c>
      <c r="BA12" s="78" t="s">
        <v>64</v>
      </c>
      <c r="BB12" s="768"/>
      <c r="BC12" s="77" t="s">
        <v>65</v>
      </c>
      <c r="BD12" s="77" t="s">
        <v>66</v>
      </c>
      <c r="BE12" s="77" t="s">
        <v>67</v>
      </c>
      <c r="BF12" s="79" t="s">
        <v>68</v>
      </c>
      <c r="BG12" s="77" t="s">
        <v>65</v>
      </c>
      <c r="BH12" s="77" t="s">
        <v>69</v>
      </c>
      <c r="BI12" s="77" t="s">
        <v>67</v>
      </c>
      <c r="BJ12" s="79" t="s">
        <v>68</v>
      </c>
      <c r="BK12" s="77" t="s">
        <v>65</v>
      </c>
      <c r="BL12" s="77" t="s">
        <v>69</v>
      </c>
      <c r="BM12" s="77" t="s">
        <v>67</v>
      </c>
      <c r="BN12" s="79" t="s">
        <v>68</v>
      </c>
      <c r="BO12" s="77" t="s">
        <v>65</v>
      </c>
      <c r="BP12" s="77" t="s">
        <v>69</v>
      </c>
      <c r="BQ12" s="77" t="s">
        <v>67</v>
      </c>
      <c r="BR12" s="79" t="s">
        <v>68</v>
      </c>
      <c r="BS12" s="77" t="s">
        <v>65</v>
      </c>
      <c r="BT12" s="77" t="s">
        <v>69</v>
      </c>
      <c r="BU12" s="77" t="s">
        <v>67</v>
      </c>
      <c r="BV12" s="79" t="s">
        <v>68</v>
      </c>
      <c r="BW12" s="77" t="s">
        <v>65</v>
      </c>
      <c r="BX12" s="77" t="s">
        <v>69</v>
      </c>
      <c r="BY12" s="77" t="s">
        <v>67</v>
      </c>
      <c r="BZ12" s="79" t="s">
        <v>68</v>
      </c>
      <c r="CA12" s="77" t="s">
        <v>65</v>
      </c>
      <c r="CB12" s="77" t="s">
        <v>69</v>
      </c>
      <c r="CC12" s="77" t="s">
        <v>67</v>
      </c>
      <c r="CD12" s="79" t="s">
        <v>68</v>
      </c>
      <c r="CE12" s="77" t="s">
        <v>65</v>
      </c>
      <c r="CF12" s="77" t="s">
        <v>69</v>
      </c>
      <c r="CG12" s="77" t="s">
        <v>67</v>
      </c>
      <c r="CH12" s="79" t="s">
        <v>68</v>
      </c>
      <c r="CI12" s="77" t="s">
        <v>65</v>
      </c>
      <c r="CJ12" s="77" t="s">
        <v>69</v>
      </c>
      <c r="CK12" s="77" t="s">
        <v>67</v>
      </c>
      <c r="CL12" s="79" t="s">
        <v>68</v>
      </c>
      <c r="CM12" s="77" t="s">
        <v>65</v>
      </c>
      <c r="CN12" s="77" t="s">
        <v>69</v>
      </c>
      <c r="CO12" s="77" t="s">
        <v>67</v>
      </c>
      <c r="CP12" s="79" t="s">
        <v>68</v>
      </c>
      <c r="CQ12" s="77" t="s">
        <v>65</v>
      </c>
      <c r="CR12" s="77" t="s">
        <v>69</v>
      </c>
      <c r="CS12" s="77" t="s">
        <v>67</v>
      </c>
      <c r="CT12" s="79" t="s">
        <v>68</v>
      </c>
      <c r="CU12" s="77" t="s">
        <v>65</v>
      </c>
      <c r="CV12" s="77" t="s">
        <v>69</v>
      </c>
      <c r="CW12" s="77" t="s">
        <v>67</v>
      </c>
      <c r="CX12" s="79" t="s">
        <v>68</v>
      </c>
      <c r="CY12" s="767"/>
      <c r="CZ12" s="767"/>
      <c r="DA12" s="767"/>
      <c r="DB12" s="768"/>
      <c r="DC12" s="768"/>
      <c r="DD12" s="768"/>
      <c r="DE12" s="770"/>
      <c r="DF12" s="768"/>
      <c r="DG12" s="768"/>
      <c r="DH12" s="768"/>
      <c r="DI12" s="768"/>
      <c r="DJ12" s="768"/>
      <c r="DK12" s="768"/>
      <c r="VL12" s="89"/>
    </row>
    <row r="13" spans="1:584" s="35" customFormat="1" ht="92.25" customHeight="1">
      <c r="A13" s="386" t="s">
        <v>70</v>
      </c>
      <c r="B13" s="755">
        <v>0.14285714285714299</v>
      </c>
      <c r="C13" s="387" t="s">
        <v>71</v>
      </c>
      <c r="D13" s="755">
        <v>3.5714285714285698E-2</v>
      </c>
      <c r="E13" s="17" t="s">
        <v>72</v>
      </c>
      <c r="F13" s="34" t="s">
        <v>73</v>
      </c>
      <c r="G13" s="34" t="s">
        <v>74</v>
      </c>
      <c r="H13" s="34" t="s">
        <v>75</v>
      </c>
      <c r="I13" s="34" t="s">
        <v>76</v>
      </c>
      <c r="J13" s="34" t="s">
        <v>76</v>
      </c>
      <c r="K13" s="234">
        <v>0.60299999999999998</v>
      </c>
      <c r="L13" s="34">
        <v>2017</v>
      </c>
      <c r="M13" s="34">
        <v>2020</v>
      </c>
      <c r="N13" s="34">
        <v>2030</v>
      </c>
      <c r="O13" s="36" t="s">
        <v>77</v>
      </c>
      <c r="P13" s="56">
        <v>0.62</v>
      </c>
      <c r="Q13" s="358">
        <v>0.63</v>
      </c>
      <c r="R13" s="269">
        <v>0.64</v>
      </c>
      <c r="S13" s="269">
        <v>0.65</v>
      </c>
      <c r="T13" s="269">
        <v>0.66</v>
      </c>
      <c r="U13" s="269">
        <v>0.67</v>
      </c>
      <c r="V13" s="269">
        <v>0.68</v>
      </c>
      <c r="W13" s="269">
        <v>0.69</v>
      </c>
      <c r="X13" s="269">
        <v>0.7</v>
      </c>
      <c r="Y13" s="269">
        <v>0.71</v>
      </c>
      <c r="Z13" s="269">
        <v>0.72</v>
      </c>
      <c r="AA13" s="270">
        <v>0.72</v>
      </c>
      <c r="AB13" s="389" t="s">
        <v>78</v>
      </c>
      <c r="AC13" s="345">
        <v>8.9285714285714298E-3</v>
      </c>
      <c r="AD13" s="58" t="s">
        <v>79</v>
      </c>
      <c r="AE13" s="57" t="s">
        <v>80</v>
      </c>
      <c r="AF13" s="99" t="s">
        <v>81</v>
      </c>
      <c r="AG13" s="99" t="s">
        <v>82</v>
      </c>
      <c r="AH13" s="478" t="s">
        <v>83</v>
      </c>
      <c r="AI13" s="58" t="s">
        <v>84</v>
      </c>
      <c r="AJ13" s="522" t="s">
        <v>85</v>
      </c>
      <c r="AK13" s="73" t="s">
        <v>85</v>
      </c>
      <c r="AL13" s="57">
        <v>0</v>
      </c>
      <c r="AM13" s="58">
        <v>2019</v>
      </c>
      <c r="AN13" s="58">
        <v>2019</v>
      </c>
      <c r="AO13" s="58">
        <v>2030</v>
      </c>
      <c r="AP13" s="146">
        <v>2500</v>
      </c>
      <c r="AQ13" s="146">
        <v>20000</v>
      </c>
      <c r="AR13" s="146">
        <v>20000</v>
      </c>
      <c r="AS13" s="146">
        <v>20000</v>
      </c>
      <c r="AT13" s="146">
        <v>20000</v>
      </c>
      <c r="AU13" s="146">
        <v>20000</v>
      </c>
      <c r="AV13" s="146">
        <v>20000</v>
      </c>
      <c r="AW13" s="146">
        <v>20000</v>
      </c>
      <c r="AX13" s="146">
        <v>20000</v>
      </c>
      <c r="AY13" s="146">
        <v>20000</v>
      </c>
      <c r="AZ13" s="146">
        <v>20000</v>
      </c>
      <c r="BA13" s="146">
        <v>20000</v>
      </c>
      <c r="BB13" s="147">
        <v>20000</v>
      </c>
      <c r="BC13" s="151">
        <v>82.253200000000007</v>
      </c>
      <c r="BD13" s="151">
        <f>BC13</f>
        <v>82.253200000000007</v>
      </c>
      <c r="BE13" s="148" t="s">
        <v>86</v>
      </c>
      <c r="BF13" s="26" t="s">
        <v>87</v>
      </c>
      <c r="BG13" s="210">
        <v>351.32220000000001</v>
      </c>
      <c r="BH13" s="148">
        <f>BG13</f>
        <v>351.32220000000001</v>
      </c>
      <c r="BI13" s="148" t="s">
        <v>86</v>
      </c>
      <c r="BJ13" s="26" t="s">
        <v>87</v>
      </c>
      <c r="BK13" s="210">
        <v>386.70100000000002</v>
      </c>
      <c r="BL13" s="148" t="s">
        <v>87</v>
      </c>
      <c r="BM13" s="148" t="s">
        <v>86</v>
      </c>
      <c r="BN13" s="148" t="s">
        <v>87</v>
      </c>
      <c r="BO13" s="210">
        <v>393.05500000000001</v>
      </c>
      <c r="BP13" s="148" t="s">
        <v>87</v>
      </c>
      <c r="BQ13" s="148" t="s">
        <v>125</v>
      </c>
      <c r="BR13" s="148" t="s">
        <v>87</v>
      </c>
      <c r="BS13" s="210">
        <v>409.56599999999997</v>
      </c>
      <c r="BT13" s="148" t="s">
        <v>87</v>
      </c>
      <c r="BU13" s="151" t="s">
        <v>86</v>
      </c>
      <c r="BV13" s="148" t="s">
        <v>87</v>
      </c>
      <c r="BW13" s="210">
        <v>444.37200000000001</v>
      </c>
      <c r="BX13" s="148" t="s">
        <v>87</v>
      </c>
      <c r="BY13" s="151" t="s">
        <v>86</v>
      </c>
      <c r="BZ13" s="148" t="s">
        <v>87</v>
      </c>
      <c r="CA13" s="210">
        <v>437.13900000000001</v>
      </c>
      <c r="CB13" s="148" t="s">
        <v>87</v>
      </c>
      <c r="CC13" s="151" t="s">
        <v>86</v>
      </c>
      <c r="CD13" s="148" t="s">
        <v>87</v>
      </c>
      <c r="CE13" s="210">
        <v>451.04</v>
      </c>
      <c r="CF13" s="148" t="s">
        <v>87</v>
      </c>
      <c r="CG13" s="151" t="s">
        <v>86</v>
      </c>
      <c r="CH13" s="148" t="s">
        <v>87</v>
      </c>
      <c r="CI13" s="210">
        <v>499.49900000000002</v>
      </c>
      <c r="CJ13" s="148" t="s">
        <v>87</v>
      </c>
      <c r="CK13" s="151" t="s">
        <v>86</v>
      </c>
      <c r="CL13" s="148" t="s">
        <v>87</v>
      </c>
      <c r="CM13" s="210">
        <v>480.18299999999999</v>
      </c>
      <c r="CN13" s="148" t="s">
        <v>87</v>
      </c>
      <c r="CO13" s="151" t="s">
        <v>86</v>
      </c>
      <c r="CP13" s="150" t="s">
        <v>87</v>
      </c>
      <c r="CQ13" s="210">
        <v>495.45299999999997</v>
      </c>
      <c r="CR13" s="148" t="s">
        <v>87</v>
      </c>
      <c r="CS13" s="151" t="s">
        <v>86</v>
      </c>
      <c r="CT13" s="150" t="s">
        <v>87</v>
      </c>
      <c r="CU13" s="442">
        <v>523.70000000000005</v>
      </c>
      <c r="CV13" s="148" t="s">
        <v>87</v>
      </c>
      <c r="CW13" s="151" t="s">
        <v>86</v>
      </c>
      <c r="CX13" s="150" t="s">
        <v>87</v>
      </c>
      <c r="CY13" s="210">
        <f t="shared" ref="CY13:CY21" si="0">BC13+BG13+BK13+BO13+BS13+BW13+CA13+CE13+CI13+CM13+CQ13+CU13</f>
        <v>4954.2833999999993</v>
      </c>
      <c r="CZ13" s="34" t="s">
        <v>88</v>
      </c>
      <c r="DA13" s="25" t="s">
        <v>89</v>
      </c>
      <c r="DB13" s="25" t="s">
        <v>90</v>
      </c>
      <c r="DC13" s="34" t="s">
        <v>91</v>
      </c>
      <c r="DD13" s="25" t="s">
        <v>92</v>
      </c>
      <c r="DE13" s="462" t="s">
        <v>93</v>
      </c>
      <c r="DF13" s="61" t="s">
        <v>87</v>
      </c>
      <c r="DG13" s="61" t="s">
        <v>87</v>
      </c>
      <c r="DH13" s="61" t="s">
        <v>87</v>
      </c>
      <c r="DI13" s="61" t="s">
        <v>87</v>
      </c>
      <c r="DJ13" s="61" t="s">
        <v>87</v>
      </c>
      <c r="DK13" s="61" t="s">
        <v>87</v>
      </c>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337"/>
      <c r="VL13" s="90"/>
    </row>
    <row r="14" spans="1:584" s="35" customFormat="1" ht="92.25" customHeight="1">
      <c r="A14" s="386" t="s">
        <v>70</v>
      </c>
      <c r="B14" s="756"/>
      <c r="C14" s="387" t="s">
        <v>71</v>
      </c>
      <c r="D14" s="756"/>
      <c r="E14" s="17" t="s">
        <v>72</v>
      </c>
      <c r="F14" s="34" t="s">
        <v>73</v>
      </c>
      <c r="G14" s="34" t="s">
        <v>74</v>
      </c>
      <c r="H14" s="34" t="s">
        <v>75</v>
      </c>
      <c r="I14" s="34" t="s">
        <v>76</v>
      </c>
      <c r="J14" s="34" t="s">
        <v>76</v>
      </c>
      <c r="K14" s="234">
        <v>0.60299999999999998</v>
      </c>
      <c r="L14" s="34">
        <v>2017</v>
      </c>
      <c r="M14" s="34">
        <v>2020</v>
      </c>
      <c r="N14" s="34">
        <v>2030</v>
      </c>
      <c r="O14" s="36" t="s">
        <v>77</v>
      </c>
      <c r="P14" s="56">
        <v>0.62</v>
      </c>
      <c r="Q14" s="358">
        <v>0.63</v>
      </c>
      <c r="R14" s="269">
        <v>0.64</v>
      </c>
      <c r="S14" s="269">
        <v>0.65</v>
      </c>
      <c r="T14" s="269">
        <v>0.66</v>
      </c>
      <c r="U14" s="269">
        <v>0.67</v>
      </c>
      <c r="V14" s="269">
        <v>0.68</v>
      </c>
      <c r="W14" s="269">
        <v>0.69</v>
      </c>
      <c r="X14" s="269">
        <v>0.7</v>
      </c>
      <c r="Y14" s="269">
        <v>0.71</v>
      </c>
      <c r="Z14" s="269">
        <v>0.72</v>
      </c>
      <c r="AA14" s="270">
        <v>0.72</v>
      </c>
      <c r="AB14" s="389" t="s">
        <v>94</v>
      </c>
      <c r="AC14" s="345">
        <v>8.9285714285714298E-3</v>
      </c>
      <c r="AD14" s="57" t="s">
        <v>95</v>
      </c>
      <c r="AE14" s="57" t="s">
        <v>96</v>
      </c>
      <c r="AF14" s="99" t="s">
        <v>97</v>
      </c>
      <c r="AG14" s="116" t="s">
        <v>98</v>
      </c>
      <c r="AH14" s="246" t="s">
        <v>99</v>
      </c>
      <c r="AI14" s="57" t="s">
        <v>75</v>
      </c>
      <c r="AJ14" s="414" t="s">
        <v>76</v>
      </c>
      <c r="AK14" s="57" t="s">
        <v>76</v>
      </c>
      <c r="AL14" s="57">
        <v>19848</v>
      </c>
      <c r="AM14" s="57">
        <v>2017</v>
      </c>
      <c r="AN14" s="57">
        <v>2019</v>
      </c>
      <c r="AO14" s="57">
        <v>2030</v>
      </c>
      <c r="AP14" s="57">
        <v>23000</v>
      </c>
      <c r="AQ14" s="57">
        <f>+AP14+500</f>
        <v>23500</v>
      </c>
      <c r="AR14" s="57">
        <f t="shared" ref="AR14:BA14" si="1">+AQ14+500</f>
        <v>24000</v>
      </c>
      <c r="AS14" s="57">
        <f t="shared" si="1"/>
        <v>24500</v>
      </c>
      <c r="AT14" s="57">
        <f t="shared" si="1"/>
        <v>25000</v>
      </c>
      <c r="AU14" s="57">
        <f t="shared" si="1"/>
        <v>25500</v>
      </c>
      <c r="AV14" s="57">
        <f t="shared" si="1"/>
        <v>26000</v>
      </c>
      <c r="AW14" s="57">
        <f t="shared" si="1"/>
        <v>26500</v>
      </c>
      <c r="AX14" s="57">
        <f t="shared" si="1"/>
        <v>27000</v>
      </c>
      <c r="AY14" s="57">
        <f t="shared" si="1"/>
        <v>27500</v>
      </c>
      <c r="AZ14" s="57">
        <f t="shared" si="1"/>
        <v>28000</v>
      </c>
      <c r="BA14" s="57">
        <f t="shared" si="1"/>
        <v>28500</v>
      </c>
      <c r="BB14" s="57">
        <v>28500</v>
      </c>
      <c r="BC14" s="151">
        <v>22.23</v>
      </c>
      <c r="BD14" s="151">
        <f t="shared" ref="BD14" si="2">BC14</f>
        <v>22.23</v>
      </c>
      <c r="BE14" s="148" t="s">
        <v>86</v>
      </c>
      <c r="BF14" s="26" t="s">
        <v>87</v>
      </c>
      <c r="BG14" s="263">
        <v>97.447999999999993</v>
      </c>
      <c r="BH14" s="148">
        <f t="shared" ref="BH14" si="3">BG14</f>
        <v>97.447999999999993</v>
      </c>
      <c r="BI14" s="148" t="s">
        <v>86</v>
      </c>
      <c r="BJ14" s="26" t="s">
        <v>87</v>
      </c>
      <c r="BK14" s="263">
        <v>100.61499999999999</v>
      </c>
      <c r="BL14" s="148" t="s">
        <v>87</v>
      </c>
      <c r="BM14" s="148" t="s">
        <v>86</v>
      </c>
      <c r="BN14" s="148" t="s">
        <v>87</v>
      </c>
      <c r="BO14" s="263">
        <v>103.724</v>
      </c>
      <c r="BP14" s="148" t="s">
        <v>87</v>
      </c>
      <c r="BQ14" s="148" t="s">
        <v>125</v>
      </c>
      <c r="BR14" s="148" t="s">
        <v>87</v>
      </c>
      <c r="BS14" s="210">
        <v>106.83499999999999</v>
      </c>
      <c r="BT14" s="148" t="s">
        <v>87</v>
      </c>
      <c r="BU14" s="151" t="s">
        <v>86</v>
      </c>
      <c r="BV14" s="148" t="s">
        <v>87</v>
      </c>
      <c r="BW14" s="263">
        <v>110.233</v>
      </c>
      <c r="BX14" s="148" t="s">
        <v>87</v>
      </c>
      <c r="BY14" s="151" t="s">
        <v>86</v>
      </c>
      <c r="BZ14" s="148" t="s">
        <v>87</v>
      </c>
      <c r="CA14" s="263">
        <v>113.738</v>
      </c>
      <c r="CB14" s="148" t="s">
        <v>87</v>
      </c>
      <c r="CC14" s="151" t="s">
        <v>86</v>
      </c>
      <c r="CD14" s="148" t="s">
        <v>87</v>
      </c>
      <c r="CE14" s="263">
        <v>117.355</v>
      </c>
      <c r="CF14" s="148" t="s">
        <v>87</v>
      </c>
      <c r="CG14" s="151" t="s">
        <v>86</v>
      </c>
      <c r="CH14" s="148" t="s">
        <v>87</v>
      </c>
      <c r="CI14" s="210">
        <v>121.087</v>
      </c>
      <c r="CJ14" s="148" t="s">
        <v>87</v>
      </c>
      <c r="CK14" s="151" t="s">
        <v>86</v>
      </c>
      <c r="CL14" s="148" t="s">
        <v>87</v>
      </c>
      <c r="CM14" s="263">
        <v>124.937</v>
      </c>
      <c r="CN14" s="148" t="s">
        <v>87</v>
      </c>
      <c r="CO14" s="151" t="s">
        <v>86</v>
      </c>
      <c r="CP14" s="148" t="s">
        <v>87</v>
      </c>
      <c r="CQ14" s="263">
        <v>128.91</v>
      </c>
      <c r="CR14" s="148" t="s">
        <v>87</v>
      </c>
      <c r="CS14" s="151" t="s">
        <v>86</v>
      </c>
      <c r="CT14" s="148" t="s">
        <v>87</v>
      </c>
      <c r="CU14" s="443">
        <v>133.00899999999999</v>
      </c>
      <c r="CV14" s="17" t="s">
        <v>87</v>
      </c>
      <c r="CW14" s="151" t="s">
        <v>86</v>
      </c>
      <c r="CX14" s="17" t="s">
        <v>87</v>
      </c>
      <c r="CY14" s="210">
        <f t="shared" si="0"/>
        <v>1280.1210000000001</v>
      </c>
      <c r="CZ14" s="34" t="s">
        <v>88</v>
      </c>
      <c r="DA14" s="25" t="s">
        <v>89</v>
      </c>
      <c r="DB14" s="25" t="s">
        <v>90</v>
      </c>
      <c r="DC14" s="34" t="s">
        <v>91</v>
      </c>
      <c r="DD14" s="25" t="s">
        <v>100</v>
      </c>
      <c r="DE14" s="462" t="s">
        <v>93</v>
      </c>
      <c r="DF14" s="61" t="s">
        <v>87</v>
      </c>
      <c r="DG14" s="61" t="s">
        <v>87</v>
      </c>
      <c r="DH14" s="61" t="s">
        <v>87</v>
      </c>
      <c r="DI14" s="61" t="s">
        <v>87</v>
      </c>
      <c r="DJ14" s="61" t="s">
        <v>87</v>
      </c>
      <c r="DK14" s="61" t="s">
        <v>87</v>
      </c>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337"/>
      <c r="VL14" s="90"/>
    </row>
    <row r="15" spans="1:584" s="35" customFormat="1" ht="92.25" customHeight="1">
      <c r="A15" s="386" t="s">
        <v>70</v>
      </c>
      <c r="B15" s="756"/>
      <c r="C15" s="387" t="s">
        <v>71</v>
      </c>
      <c r="D15" s="756"/>
      <c r="E15" s="17" t="s">
        <v>72</v>
      </c>
      <c r="F15" s="34" t="s">
        <v>73</v>
      </c>
      <c r="G15" s="34" t="s">
        <v>74</v>
      </c>
      <c r="H15" s="34" t="s">
        <v>75</v>
      </c>
      <c r="I15" s="34" t="s">
        <v>76</v>
      </c>
      <c r="J15" s="34" t="s">
        <v>76</v>
      </c>
      <c r="K15" s="234">
        <v>0.60299999999999998</v>
      </c>
      <c r="L15" s="34">
        <v>2017</v>
      </c>
      <c r="M15" s="34">
        <v>2020</v>
      </c>
      <c r="N15" s="34">
        <v>2030</v>
      </c>
      <c r="O15" s="36" t="s">
        <v>77</v>
      </c>
      <c r="P15" s="56">
        <v>0.62</v>
      </c>
      <c r="Q15" s="358">
        <v>0.63</v>
      </c>
      <c r="R15" s="269">
        <v>0.64</v>
      </c>
      <c r="S15" s="269">
        <v>0.65</v>
      </c>
      <c r="T15" s="269">
        <v>0.66</v>
      </c>
      <c r="U15" s="269">
        <v>0.67</v>
      </c>
      <c r="V15" s="269">
        <v>0.68</v>
      </c>
      <c r="W15" s="269">
        <v>0.69</v>
      </c>
      <c r="X15" s="269">
        <v>0.7</v>
      </c>
      <c r="Y15" s="269">
        <v>0.71</v>
      </c>
      <c r="Z15" s="269">
        <v>0.72</v>
      </c>
      <c r="AA15" s="270">
        <v>0.72</v>
      </c>
      <c r="AB15" s="393" t="s">
        <v>101</v>
      </c>
      <c r="AC15" s="345">
        <v>8.9285714285714298E-3</v>
      </c>
      <c r="AD15" s="168" t="s">
        <v>102</v>
      </c>
      <c r="AE15" s="221" t="s">
        <v>103</v>
      </c>
      <c r="AF15" s="536" t="s">
        <v>104</v>
      </c>
      <c r="AG15" s="536" t="s">
        <v>105</v>
      </c>
      <c r="AH15" s="498" t="s">
        <v>106</v>
      </c>
      <c r="AI15" s="225" t="s">
        <v>84</v>
      </c>
      <c r="AJ15" s="522" t="s">
        <v>85</v>
      </c>
      <c r="AK15" s="73" t="s">
        <v>85</v>
      </c>
      <c r="AL15" s="221">
        <v>2471</v>
      </c>
      <c r="AM15" s="221">
        <v>2018</v>
      </c>
      <c r="AN15" s="222">
        <v>43466</v>
      </c>
      <c r="AO15" s="223">
        <v>47848</v>
      </c>
      <c r="AP15" s="157">
        <v>2500</v>
      </c>
      <c r="AQ15" s="157">
        <v>2500</v>
      </c>
      <c r="AR15" s="157">
        <v>2500</v>
      </c>
      <c r="AS15" s="157">
        <v>2500</v>
      </c>
      <c r="AT15" s="157">
        <v>2500</v>
      </c>
      <c r="AU15" s="157">
        <v>2500</v>
      </c>
      <c r="AV15" s="157">
        <v>2500</v>
      </c>
      <c r="AW15" s="157">
        <v>2500</v>
      </c>
      <c r="AX15" s="157">
        <v>2500</v>
      </c>
      <c r="AY15" s="157">
        <v>2500</v>
      </c>
      <c r="AZ15" s="157">
        <v>2500</v>
      </c>
      <c r="BA15" s="157">
        <v>2500</v>
      </c>
      <c r="BB15" s="351">
        <v>2500</v>
      </c>
      <c r="BC15" s="576">
        <v>1019.7156670000001</v>
      </c>
      <c r="BD15" s="577">
        <v>1019.7156670000001</v>
      </c>
      <c r="BE15" s="148" t="s">
        <v>86</v>
      </c>
      <c r="BF15" s="659" t="s">
        <v>87</v>
      </c>
      <c r="BG15" s="641">
        <v>1019.7156670000001</v>
      </c>
      <c r="BH15" s="641" t="s">
        <v>87</v>
      </c>
      <c r="BI15" s="619" t="s">
        <v>86</v>
      </c>
      <c r="BJ15" s="674" t="s">
        <v>87</v>
      </c>
      <c r="BK15" s="641">
        <v>1019.7156670000001</v>
      </c>
      <c r="BL15" s="641" t="s">
        <v>87</v>
      </c>
      <c r="BM15" s="148" t="s">
        <v>86</v>
      </c>
      <c r="BN15" s="641" t="s">
        <v>87</v>
      </c>
      <c r="BO15" s="641">
        <v>1019.7156670000001</v>
      </c>
      <c r="BP15" s="641" t="s">
        <v>87</v>
      </c>
      <c r="BQ15" s="148" t="s">
        <v>125</v>
      </c>
      <c r="BR15" s="641" t="s">
        <v>87</v>
      </c>
      <c r="BS15" s="641">
        <v>1019.7156670000001</v>
      </c>
      <c r="BT15" s="641" t="s">
        <v>87</v>
      </c>
      <c r="BU15" s="151" t="s">
        <v>86</v>
      </c>
      <c r="BV15" s="641" t="s">
        <v>87</v>
      </c>
      <c r="BW15" s="641">
        <v>1019.7156670000001</v>
      </c>
      <c r="BX15" s="641" t="s">
        <v>87</v>
      </c>
      <c r="BY15" s="151" t="s">
        <v>86</v>
      </c>
      <c r="BZ15" s="641" t="s">
        <v>87</v>
      </c>
      <c r="CA15" s="641">
        <v>1019.7156670000001</v>
      </c>
      <c r="CB15" s="641" t="s">
        <v>87</v>
      </c>
      <c r="CC15" s="151" t="s">
        <v>86</v>
      </c>
      <c r="CD15" s="641" t="s">
        <v>87</v>
      </c>
      <c r="CE15" s="641">
        <v>1019.7156670000001</v>
      </c>
      <c r="CF15" s="641" t="s">
        <v>87</v>
      </c>
      <c r="CG15" s="151" t="s">
        <v>86</v>
      </c>
      <c r="CH15" s="641" t="s">
        <v>87</v>
      </c>
      <c r="CI15" s="641">
        <v>1019.7156670000001</v>
      </c>
      <c r="CJ15" s="641" t="s">
        <v>87</v>
      </c>
      <c r="CK15" s="151" t="s">
        <v>86</v>
      </c>
      <c r="CL15" s="641" t="s">
        <v>87</v>
      </c>
      <c r="CM15" s="641">
        <v>1019.7156670000001</v>
      </c>
      <c r="CN15" s="641" t="s">
        <v>87</v>
      </c>
      <c r="CO15" s="151" t="s">
        <v>86</v>
      </c>
      <c r="CP15" s="641" t="s">
        <v>87</v>
      </c>
      <c r="CQ15" s="641">
        <v>1019.7156670000001</v>
      </c>
      <c r="CR15" s="641" t="s">
        <v>87</v>
      </c>
      <c r="CS15" s="151" t="s">
        <v>86</v>
      </c>
      <c r="CT15" s="641" t="s">
        <v>87</v>
      </c>
      <c r="CU15" s="642">
        <v>1019.7156670000001</v>
      </c>
      <c r="CV15" s="643" t="s">
        <v>87</v>
      </c>
      <c r="CW15" s="151" t="s">
        <v>86</v>
      </c>
      <c r="CX15" s="643" t="s">
        <v>87</v>
      </c>
      <c r="CY15" s="210">
        <f t="shared" si="0"/>
        <v>12236.588004000003</v>
      </c>
      <c r="CZ15" s="166" t="s">
        <v>88</v>
      </c>
      <c r="DA15" s="167" t="s">
        <v>107</v>
      </c>
      <c r="DB15" s="167" t="s">
        <v>1201</v>
      </c>
      <c r="DC15" s="463" t="s">
        <v>1202</v>
      </c>
      <c r="DD15" s="464">
        <v>3279797</v>
      </c>
      <c r="DE15" s="703" t="s">
        <v>732</v>
      </c>
      <c r="DF15" s="61" t="s">
        <v>87</v>
      </c>
      <c r="DG15" s="61" t="s">
        <v>87</v>
      </c>
      <c r="DH15" s="61" t="s">
        <v>87</v>
      </c>
      <c r="DI15" s="61" t="s">
        <v>87</v>
      </c>
      <c r="DJ15" s="61" t="s">
        <v>87</v>
      </c>
      <c r="DK15" s="61" t="s">
        <v>87</v>
      </c>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337"/>
      <c r="VL15" s="90"/>
    </row>
    <row r="16" spans="1:584" s="35" customFormat="1" ht="92.25" customHeight="1">
      <c r="A16" s="386" t="s">
        <v>70</v>
      </c>
      <c r="B16" s="756"/>
      <c r="C16" s="387" t="s">
        <v>71</v>
      </c>
      <c r="D16" s="757"/>
      <c r="E16" s="17" t="s">
        <v>72</v>
      </c>
      <c r="F16" s="34" t="s">
        <v>73</v>
      </c>
      <c r="G16" s="34" t="s">
        <v>74</v>
      </c>
      <c r="H16" s="34" t="s">
        <v>75</v>
      </c>
      <c r="I16" s="34" t="s">
        <v>76</v>
      </c>
      <c r="J16" s="34" t="s">
        <v>76</v>
      </c>
      <c r="K16" s="234">
        <v>0.60299999999999998</v>
      </c>
      <c r="L16" s="34">
        <v>2017</v>
      </c>
      <c r="M16" s="34">
        <v>2020</v>
      </c>
      <c r="N16" s="34">
        <v>2030</v>
      </c>
      <c r="O16" s="36" t="s">
        <v>77</v>
      </c>
      <c r="P16" s="56">
        <v>0.62</v>
      </c>
      <c r="Q16" s="358">
        <v>0.63</v>
      </c>
      <c r="R16" s="269">
        <v>0.64</v>
      </c>
      <c r="S16" s="269">
        <v>0.65</v>
      </c>
      <c r="T16" s="269">
        <v>0.66</v>
      </c>
      <c r="U16" s="269">
        <v>0.67</v>
      </c>
      <c r="V16" s="269">
        <v>0.68</v>
      </c>
      <c r="W16" s="269">
        <v>0.69</v>
      </c>
      <c r="X16" s="269">
        <v>0.7</v>
      </c>
      <c r="Y16" s="269">
        <v>0.71</v>
      </c>
      <c r="Z16" s="269">
        <v>0.72</v>
      </c>
      <c r="AA16" s="270">
        <v>0.72</v>
      </c>
      <c r="AB16" s="393" t="s">
        <v>111</v>
      </c>
      <c r="AC16" s="345">
        <v>8.9285714285714298E-3</v>
      </c>
      <c r="AD16" s="168" t="s">
        <v>112</v>
      </c>
      <c r="AE16" s="394" t="s">
        <v>113</v>
      </c>
      <c r="AF16" s="536" t="s">
        <v>104</v>
      </c>
      <c r="AG16" s="536" t="s">
        <v>105</v>
      </c>
      <c r="AH16" s="202" t="s">
        <v>114</v>
      </c>
      <c r="AI16" s="83" t="s">
        <v>115</v>
      </c>
      <c r="AJ16" s="414" t="s">
        <v>76</v>
      </c>
      <c r="AK16" s="57" t="s">
        <v>76</v>
      </c>
      <c r="AL16" s="152">
        <v>4492</v>
      </c>
      <c r="AM16" s="152">
        <v>2018</v>
      </c>
      <c r="AN16" s="152">
        <v>2019</v>
      </c>
      <c r="AO16" s="152">
        <v>2030</v>
      </c>
      <c r="AP16" s="152">
        <v>5255</v>
      </c>
      <c r="AQ16" s="152">
        <v>6148</v>
      </c>
      <c r="AR16" s="152">
        <v>7193</v>
      </c>
      <c r="AS16" s="152">
        <v>8415</v>
      </c>
      <c r="AT16" s="152">
        <v>8415</v>
      </c>
      <c r="AU16" s="152">
        <v>8415</v>
      </c>
      <c r="AV16" s="152">
        <v>8415</v>
      </c>
      <c r="AW16" s="152">
        <v>5255</v>
      </c>
      <c r="AX16" s="152">
        <v>5255</v>
      </c>
      <c r="AY16" s="152">
        <v>5255</v>
      </c>
      <c r="AZ16" s="152">
        <v>5255</v>
      </c>
      <c r="BA16" s="152">
        <v>5255</v>
      </c>
      <c r="BB16" s="352">
        <f>AP16+AQ16+AR16+AS16+AT16+AU16+AV16+AW16+AX16+AY16+AZ16+BA16</f>
        <v>78531</v>
      </c>
      <c r="BC16" s="578">
        <v>499.40638000000001</v>
      </c>
      <c r="BD16" s="579">
        <v>499.40638000000001</v>
      </c>
      <c r="BE16" s="148" t="s">
        <v>86</v>
      </c>
      <c r="BF16" s="660" t="s">
        <v>87</v>
      </c>
      <c r="BG16" s="644">
        <v>515.28750200000002</v>
      </c>
      <c r="BH16" s="644">
        <f>BG16</f>
        <v>515.28750200000002</v>
      </c>
      <c r="BI16" s="644" t="s">
        <v>116</v>
      </c>
      <c r="BJ16" s="432" t="s">
        <v>87</v>
      </c>
      <c r="BK16" s="644">
        <v>531.67364399999997</v>
      </c>
      <c r="BL16" s="644">
        <f>BK16</f>
        <v>531.67364399999997</v>
      </c>
      <c r="BM16" s="644" t="s">
        <v>116</v>
      </c>
      <c r="BN16" s="447" t="s">
        <v>87</v>
      </c>
      <c r="BO16" s="644">
        <v>548.58086500000002</v>
      </c>
      <c r="BP16" s="644">
        <f>BO16</f>
        <v>548.58086500000002</v>
      </c>
      <c r="BQ16" s="644" t="s">
        <v>116</v>
      </c>
      <c r="BR16" s="447" t="s">
        <v>87</v>
      </c>
      <c r="BS16" s="644">
        <v>566.02573600000005</v>
      </c>
      <c r="BT16" s="644">
        <f>BS16</f>
        <v>566.02573600000005</v>
      </c>
      <c r="BU16" s="644" t="s">
        <v>116</v>
      </c>
      <c r="BV16" s="447" t="s">
        <v>87</v>
      </c>
      <c r="BW16" s="644">
        <v>584.02535399999999</v>
      </c>
      <c r="BX16" s="644">
        <f>BW16</f>
        <v>584.02535399999999</v>
      </c>
      <c r="BY16" s="644" t="s">
        <v>116</v>
      </c>
      <c r="BZ16" s="447" t="s">
        <v>87</v>
      </c>
      <c r="CA16" s="644">
        <v>602.59735999999998</v>
      </c>
      <c r="CB16" s="644">
        <f>CA16</f>
        <v>602.59735999999998</v>
      </c>
      <c r="CC16" s="644" t="s">
        <v>116</v>
      </c>
      <c r="CD16" s="447" t="s">
        <v>87</v>
      </c>
      <c r="CE16" s="644">
        <v>621.75995599999999</v>
      </c>
      <c r="CF16" s="644">
        <f>CE16</f>
        <v>621.75995599999999</v>
      </c>
      <c r="CG16" s="644" t="s">
        <v>116</v>
      </c>
      <c r="CH16" s="447" t="s">
        <v>87</v>
      </c>
      <c r="CI16" s="644">
        <v>641.53192200000001</v>
      </c>
      <c r="CJ16" s="644">
        <f>CI16</f>
        <v>641.53192200000001</v>
      </c>
      <c r="CK16" s="644" t="s">
        <v>116</v>
      </c>
      <c r="CL16" s="447" t="s">
        <v>87</v>
      </c>
      <c r="CM16" s="644">
        <v>661.932637</v>
      </c>
      <c r="CN16" s="644">
        <f>CM16</f>
        <v>661.932637</v>
      </c>
      <c r="CO16" s="644" t="s">
        <v>116</v>
      </c>
      <c r="CP16" s="447" t="s">
        <v>87</v>
      </c>
      <c r="CQ16" s="644">
        <v>682.98209399999996</v>
      </c>
      <c r="CR16" s="644">
        <f>CQ16</f>
        <v>682.98209399999996</v>
      </c>
      <c r="CS16" s="644" t="s">
        <v>116</v>
      </c>
      <c r="CT16" s="644" t="s">
        <v>87</v>
      </c>
      <c r="CU16" s="581">
        <v>704.70092399999999</v>
      </c>
      <c r="CV16" s="204">
        <f>CU16</f>
        <v>704.70092399999999</v>
      </c>
      <c r="CW16" s="644" t="s">
        <v>116</v>
      </c>
      <c r="CX16" s="153" t="s">
        <v>87</v>
      </c>
      <c r="CY16" s="210">
        <f t="shared" si="0"/>
        <v>7160.5043739999992</v>
      </c>
      <c r="CZ16" s="203" t="s">
        <v>117</v>
      </c>
      <c r="DA16" s="152" t="s">
        <v>89</v>
      </c>
      <c r="DB16" s="167" t="s">
        <v>1201</v>
      </c>
      <c r="DC16" s="463" t="s">
        <v>1202</v>
      </c>
      <c r="DD16" s="467">
        <v>3279797</v>
      </c>
      <c r="DE16" s="703" t="s">
        <v>732</v>
      </c>
      <c r="DF16" s="61" t="s">
        <v>87</v>
      </c>
      <c r="DG16" s="61" t="s">
        <v>87</v>
      </c>
      <c r="DH16" s="61" t="s">
        <v>87</v>
      </c>
      <c r="DI16" s="61" t="s">
        <v>87</v>
      </c>
      <c r="DJ16" s="61" t="s">
        <v>87</v>
      </c>
      <c r="DK16" s="61" t="s">
        <v>87</v>
      </c>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337"/>
      <c r="VL16" s="90"/>
    </row>
    <row r="17" spans="1:584" s="35" customFormat="1" ht="92.25" customHeight="1">
      <c r="A17" s="386" t="s">
        <v>70</v>
      </c>
      <c r="B17" s="756"/>
      <c r="C17" s="388" t="s">
        <v>118</v>
      </c>
      <c r="D17" s="755">
        <v>3.5714285714285698E-2</v>
      </c>
      <c r="E17" s="34" t="s">
        <v>119</v>
      </c>
      <c r="F17" s="34" t="s">
        <v>120</v>
      </c>
      <c r="G17" s="34" t="s">
        <v>121</v>
      </c>
      <c r="H17" s="34" t="s">
        <v>75</v>
      </c>
      <c r="I17" s="34" t="s">
        <v>76</v>
      </c>
      <c r="J17" s="34" t="s">
        <v>76</v>
      </c>
      <c r="K17" s="234">
        <v>0.313</v>
      </c>
      <c r="L17" s="34">
        <v>2017</v>
      </c>
      <c r="M17" s="34">
        <v>2020</v>
      </c>
      <c r="N17" s="34">
        <v>2030</v>
      </c>
      <c r="O17" s="36" t="s">
        <v>77</v>
      </c>
      <c r="P17" s="339">
        <v>0.32300000000000001</v>
      </c>
      <c r="Q17" s="359">
        <v>0.33300000000000002</v>
      </c>
      <c r="R17" s="234">
        <v>0.34300000000000003</v>
      </c>
      <c r="S17" s="234">
        <v>0.35299999999999998</v>
      </c>
      <c r="T17" s="234">
        <v>0.36299999999999999</v>
      </c>
      <c r="U17" s="234">
        <v>0.373</v>
      </c>
      <c r="V17" s="234">
        <v>0.38300000000000001</v>
      </c>
      <c r="W17" s="234">
        <v>0.39300000000000002</v>
      </c>
      <c r="X17" s="234">
        <v>0.40300000000000002</v>
      </c>
      <c r="Y17" s="234">
        <v>0.41299999999999998</v>
      </c>
      <c r="Z17" s="234">
        <v>0.42299999999999999</v>
      </c>
      <c r="AA17" s="234">
        <v>0.42299999999999999</v>
      </c>
      <c r="AB17" s="389" t="s">
        <v>122</v>
      </c>
      <c r="AC17" s="345">
        <v>4.4642857142857097E-3</v>
      </c>
      <c r="AD17" s="57" t="s">
        <v>123</v>
      </c>
      <c r="AE17" s="57" t="s">
        <v>124</v>
      </c>
      <c r="AF17" s="99" t="s">
        <v>97</v>
      </c>
      <c r="AG17" s="116" t="s">
        <v>98</v>
      </c>
      <c r="AH17" s="246" t="s">
        <v>106</v>
      </c>
      <c r="AI17" s="57" t="s">
        <v>115</v>
      </c>
      <c r="AJ17" s="414" t="s">
        <v>76</v>
      </c>
      <c r="AK17" s="57" t="s">
        <v>76</v>
      </c>
      <c r="AL17" s="57">
        <v>900</v>
      </c>
      <c r="AM17" s="57">
        <v>2018</v>
      </c>
      <c r="AN17" s="57">
        <v>2020</v>
      </c>
      <c r="AO17" s="58">
        <v>2030</v>
      </c>
      <c r="AP17" s="57">
        <v>0</v>
      </c>
      <c r="AQ17" s="58">
        <v>900</v>
      </c>
      <c r="AR17" s="58">
        <v>950</v>
      </c>
      <c r="AS17" s="58">
        <v>950</v>
      </c>
      <c r="AT17" s="58">
        <v>1000</v>
      </c>
      <c r="AU17" s="58">
        <v>1000</v>
      </c>
      <c r="AV17" s="58">
        <v>1050</v>
      </c>
      <c r="AW17" s="58">
        <v>1050</v>
      </c>
      <c r="AX17" s="58">
        <v>1100</v>
      </c>
      <c r="AY17" s="58">
        <v>1100</v>
      </c>
      <c r="AZ17" s="58">
        <v>1150</v>
      </c>
      <c r="BA17" s="58">
        <v>1150</v>
      </c>
      <c r="BB17" s="74">
        <f>SUM(AP17:BA17)</f>
        <v>11400</v>
      </c>
      <c r="BC17" s="151">
        <v>0</v>
      </c>
      <c r="BD17" s="151">
        <f>BC17</f>
        <v>0</v>
      </c>
      <c r="BE17" s="148" t="s">
        <v>87</v>
      </c>
      <c r="BF17" s="26" t="s">
        <v>87</v>
      </c>
      <c r="BG17" s="444">
        <v>400</v>
      </c>
      <c r="BH17" s="148">
        <f>BG17</f>
        <v>400</v>
      </c>
      <c r="BI17" s="582" t="s">
        <v>125</v>
      </c>
      <c r="BJ17" s="661" t="s">
        <v>87</v>
      </c>
      <c r="BK17" s="444">
        <v>413</v>
      </c>
      <c r="BL17" s="582" t="s">
        <v>87</v>
      </c>
      <c r="BM17" s="148" t="s">
        <v>86</v>
      </c>
      <c r="BN17" s="582" t="s">
        <v>87</v>
      </c>
      <c r="BO17" s="444">
        <v>425.762</v>
      </c>
      <c r="BP17" s="582" t="s">
        <v>87</v>
      </c>
      <c r="BQ17" s="148" t="s">
        <v>125</v>
      </c>
      <c r="BR17" s="582" t="s">
        <v>87</v>
      </c>
      <c r="BS17" s="444">
        <v>438.53500000000003</v>
      </c>
      <c r="BT17" s="582" t="s">
        <v>87</v>
      </c>
      <c r="BU17" s="151" t="s">
        <v>86</v>
      </c>
      <c r="BV17" s="582" t="s">
        <v>87</v>
      </c>
      <c r="BW17" s="444">
        <v>452.48</v>
      </c>
      <c r="BX17" s="582" t="s">
        <v>87</v>
      </c>
      <c r="BY17" s="151" t="s">
        <v>86</v>
      </c>
      <c r="BZ17" s="582" t="s">
        <v>87</v>
      </c>
      <c r="CA17" s="444">
        <v>466.86900000000003</v>
      </c>
      <c r="CB17" s="582" t="s">
        <v>87</v>
      </c>
      <c r="CC17" s="151" t="s">
        <v>86</v>
      </c>
      <c r="CD17" s="582" t="s">
        <v>87</v>
      </c>
      <c r="CE17" s="444">
        <v>481.71499999999997</v>
      </c>
      <c r="CF17" s="582" t="s">
        <v>87</v>
      </c>
      <c r="CG17" s="151" t="s">
        <v>86</v>
      </c>
      <c r="CH17" s="582" t="s">
        <v>87</v>
      </c>
      <c r="CI17" s="444">
        <v>497.03399999999999</v>
      </c>
      <c r="CJ17" s="582" t="s">
        <v>87</v>
      </c>
      <c r="CK17" s="151" t="s">
        <v>86</v>
      </c>
      <c r="CL17" s="582" t="s">
        <v>87</v>
      </c>
      <c r="CM17" s="444">
        <v>512.84</v>
      </c>
      <c r="CN17" s="582" t="s">
        <v>87</v>
      </c>
      <c r="CO17" s="151" t="s">
        <v>86</v>
      </c>
      <c r="CP17" s="150" t="s">
        <v>87</v>
      </c>
      <c r="CQ17" s="444">
        <v>529.14800000000002</v>
      </c>
      <c r="CR17" s="582" t="s">
        <v>87</v>
      </c>
      <c r="CS17" s="151" t="s">
        <v>86</v>
      </c>
      <c r="CT17" s="150" t="s">
        <v>87</v>
      </c>
      <c r="CU17" s="445">
        <v>545.97500000000002</v>
      </c>
      <c r="CV17" s="17" t="s">
        <v>87</v>
      </c>
      <c r="CW17" s="151" t="s">
        <v>86</v>
      </c>
      <c r="CX17" s="397" t="s">
        <v>87</v>
      </c>
      <c r="CY17" s="210">
        <f t="shared" si="0"/>
        <v>5163.3580000000011</v>
      </c>
      <c r="CZ17" s="34" t="s">
        <v>88</v>
      </c>
      <c r="DA17" s="25" t="s">
        <v>89</v>
      </c>
      <c r="DB17" s="25" t="s">
        <v>90</v>
      </c>
      <c r="DC17" s="34" t="s">
        <v>91</v>
      </c>
      <c r="DD17" s="25" t="s">
        <v>100</v>
      </c>
      <c r="DE17" s="702" t="s">
        <v>93</v>
      </c>
      <c r="DF17" s="61" t="s">
        <v>87</v>
      </c>
      <c r="DG17" s="61" t="s">
        <v>87</v>
      </c>
      <c r="DH17" s="61" t="s">
        <v>87</v>
      </c>
      <c r="DI17" s="61" t="s">
        <v>87</v>
      </c>
      <c r="DJ17" s="61" t="s">
        <v>87</v>
      </c>
      <c r="DK17" s="61" t="s">
        <v>87</v>
      </c>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337"/>
      <c r="VL17" s="90"/>
    </row>
    <row r="18" spans="1:584" s="35" customFormat="1" ht="92.25" customHeight="1">
      <c r="A18" s="386" t="s">
        <v>70</v>
      </c>
      <c r="B18" s="756"/>
      <c r="C18" s="388" t="s">
        <v>118</v>
      </c>
      <c r="D18" s="756"/>
      <c r="E18" s="34" t="s">
        <v>119</v>
      </c>
      <c r="F18" s="34" t="s">
        <v>120</v>
      </c>
      <c r="G18" s="34" t="s">
        <v>121</v>
      </c>
      <c r="H18" s="34" t="s">
        <v>75</v>
      </c>
      <c r="I18" s="34" t="s">
        <v>76</v>
      </c>
      <c r="J18" s="34" t="s">
        <v>76</v>
      </c>
      <c r="K18" s="234">
        <v>0.313</v>
      </c>
      <c r="L18" s="34">
        <v>2017</v>
      </c>
      <c r="M18" s="34">
        <v>2020</v>
      </c>
      <c r="N18" s="34">
        <v>2030</v>
      </c>
      <c r="O18" s="36" t="s">
        <v>77</v>
      </c>
      <c r="P18" s="339">
        <v>0.32300000000000001</v>
      </c>
      <c r="Q18" s="359">
        <v>0.33300000000000002</v>
      </c>
      <c r="R18" s="234">
        <v>0.34300000000000003</v>
      </c>
      <c r="S18" s="234">
        <v>0.35299999999999998</v>
      </c>
      <c r="T18" s="234">
        <v>0.36299999999999999</v>
      </c>
      <c r="U18" s="234">
        <v>0.373</v>
      </c>
      <c r="V18" s="234">
        <v>0.38300000000000001</v>
      </c>
      <c r="W18" s="234">
        <v>0.39300000000000002</v>
      </c>
      <c r="X18" s="234">
        <v>0.40300000000000002</v>
      </c>
      <c r="Y18" s="234">
        <v>0.41299999999999998</v>
      </c>
      <c r="Z18" s="234">
        <v>0.42299999999999999</v>
      </c>
      <c r="AA18" s="234">
        <v>0.42299999999999999</v>
      </c>
      <c r="AB18" s="395" t="s">
        <v>126</v>
      </c>
      <c r="AC18" s="345">
        <v>4.4642857142857097E-3</v>
      </c>
      <c r="AD18" s="245" t="s">
        <v>127</v>
      </c>
      <c r="AE18" s="180" t="s">
        <v>128</v>
      </c>
      <c r="AF18" s="537" t="s">
        <v>129</v>
      </c>
      <c r="AG18" s="116" t="s">
        <v>130</v>
      </c>
      <c r="AH18" s="246" t="s">
        <v>106</v>
      </c>
      <c r="AI18" s="17" t="s">
        <v>115</v>
      </c>
      <c r="AJ18" s="522" t="s">
        <v>85</v>
      </c>
      <c r="AK18" s="73" t="s">
        <v>85</v>
      </c>
      <c r="AL18" s="57">
        <v>0</v>
      </c>
      <c r="AM18" s="414">
        <v>2018</v>
      </c>
      <c r="AN18" s="427">
        <v>2019</v>
      </c>
      <c r="AO18" s="96">
        <v>2030</v>
      </c>
      <c r="AP18" s="95">
        <v>10</v>
      </c>
      <c r="AQ18" s="95">
        <v>10</v>
      </c>
      <c r="AR18" s="95">
        <v>10</v>
      </c>
      <c r="AS18" s="95">
        <v>10</v>
      </c>
      <c r="AT18" s="95">
        <v>10</v>
      </c>
      <c r="AU18" s="95">
        <v>10</v>
      </c>
      <c r="AV18" s="95">
        <v>10</v>
      </c>
      <c r="AW18" s="95">
        <v>10</v>
      </c>
      <c r="AX18" s="95">
        <v>10</v>
      </c>
      <c r="AY18" s="95">
        <v>10</v>
      </c>
      <c r="AZ18" s="95">
        <v>10</v>
      </c>
      <c r="BA18" s="95">
        <v>10</v>
      </c>
      <c r="BB18" s="95">
        <v>120</v>
      </c>
      <c r="BC18" s="148">
        <v>94.181562</v>
      </c>
      <c r="BD18" s="148">
        <v>94.181562</v>
      </c>
      <c r="BE18" s="148" t="s">
        <v>86</v>
      </c>
      <c r="BF18" s="427">
        <v>10</v>
      </c>
      <c r="BG18" s="583">
        <v>97.007008999999996</v>
      </c>
      <c r="BH18" s="583" t="s">
        <v>87</v>
      </c>
      <c r="BI18" s="583" t="s">
        <v>131</v>
      </c>
      <c r="BJ18" s="427">
        <v>10</v>
      </c>
      <c r="BK18" s="583">
        <v>99.917219000000003</v>
      </c>
      <c r="BL18" s="583" t="s">
        <v>87</v>
      </c>
      <c r="BM18" s="583" t="s">
        <v>131</v>
      </c>
      <c r="BN18" s="583">
        <v>10</v>
      </c>
      <c r="BO18" s="583">
        <v>102.914736</v>
      </c>
      <c r="BP18" s="583" t="s">
        <v>87</v>
      </c>
      <c r="BQ18" s="583" t="s">
        <v>131</v>
      </c>
      <c r="BR18" s="583">
        <v>10</v>
      </c>
      <c r="BS18" s="583">
        <v>106.002178</v>
      </c>
      <c r="BT18" s="583" t="s">
        <v>87</v>
      </c>
      <c r="BU18" s="583" t="s">
        <v>131</v>
      </c>
      <c r="BV18" s="583">
        <v>10</v>
      </c>
      <c r="BW18" s="583">
        <v>109.182243</v>
      </c>
      <c r="BX18" s="583" t="s">
        <v>87</v>
      </c>
      <c r="BY18" s="583" t="s">
        <v>131</v>
      </c>
      <c r="BZ18" s="583">
        <v>10</v>
      </c>
      <c r="CA18" s="583">
        <v>112.457711</v>
      </c>
      <c r="CB18" s="583" t="s">
        <v>87</v>
      </c>
      <c r="CC18" s="583" t="s">
        <v>131</v>
      </c>
      <c r="CD18" s="583">
        <v>10</v>
      </c>
      <c r="CE18" s="583">
        <v>115.831442</v>
      </c>
      <c r="CF18" s="583" t="s">
        <v>87</v>
      </c>
      <c r="CG18" s="583" t="s">
        <v>131</v>
      </c>
      <c r="CH18" s="583">
        <v>10</v>
      </c>
      <c r="CI18" s="583">
        <v>119.30638500000001</v>
      </c>
      <c r="CJ18" s="583" t="s">
        <v>87</v>
      </c>
      <c r="CK18" s="583" t="s">
        <v>131</v>
      </c>
      <c r="CL18" s="583">
        <v>10</v>
      </c>
      <c r="CM18" s="583">
        <v>122.885577</v>
      </c>
      <c r="CN18" s="583" t="s">
        <v>87</v>
      </c>
      <c r="CO18" s="583" t="s">
        <v>131</v>
      </c>
      <c r="CP18" s="583">
        <v>10</v>
      </c>
      <c r="CQ18" s="583">
        <v>126.57214399999999</v>
      </c>
      <c r="CR18" s="583" t="s">
        <v>87</v>
      </c>
      <c r="CS18" s="583" t="s">
        <v>131</v>
      </c>
      <c r="CT18" s="583">
        <v>10</v>
      </c>
      <c r="CU18" s="584">
        <v>130.36930899999999</v>
      </c>
      <c r="CV18" s="427" t="s">
        <v>87</v>
      </c>
      <c r="CW18" s="583" t="s">
        <v>131</v>
      </c>
      <c r="CX18" s="179">
        <v>10</v>
      </c>
      <c r="CY18" s="210">
        <f t="shared" si="0"/>
        <v>1336.6275149999999</v>
      </c>
      <c r="CZ18" s="468" t="s">
        <v>132</v>
      </c>
      <c r="DA18" s="468" t="s">
        <v>133</v>
      </c>
      <c r="DB18" s="468" t="s">
        <v>134</v>
      </c>
      <c r="DC18" s="468" t="s">
        <v>135</v>
      </c>
      <c r="DD18" s="469">
        <v>4578300</v>
      </c>
      <c r="DE18" s="470" t="s">
        <v>136</v>
      </c>
      <c r="DF18" s="466" t="s">
        <v>88</v>
      </c>
      <c r="DG18" s="466" t="s">
        <v>89</v>
      </c>
      <c r="DH18" s="466" t="s">
        <v>90</v>
      </c>
      <c r="DI18" s="61" t="s">
        <v>87</v>
      </c>
      <c r="DJ18" s="46" t="s">
        <v>92</v>
      </c>
      <c r="DK18" s="61" t="s">
        <v>87</v>
      </c>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337"/>
      <c r="VL18" s="90"/>
    </row>
    <row r="19" spans="1:584" s="35" customFormat="1" ht="92.25" customHeight="1">
      <c r="A19" s="386" t="s">
        <v>70</v>
      </c>
      <c r="B19" s="756"/>
      <c r="C19" s="388" t="s">
        <v>118</v>
      </c>
      <c r="D19" s="756"/>
      <c r="E19" s="34" t="s">
        <v>119</v>
      </c>
      <c r="F19" s="34" t="s">
        <v>120</v>
      </c>
      <c r="G19" s="34" t="s">
        <v>121</v>
      </c>
      <c r="H19" s="34" t="s">
        <v>75</v>
      </c>
      <c r="I19" s="34" t="s">
        <v>76</v>
      </c>
      <c r="J19" s="34" t="s">
        <v>76</v>
      </c>
      <c r="K19" s="234">
        <v>0.313</v>
      </c>
      <c r="L19" s="34">
        <v>2017</v>
      </c>
      <c r="M19" s="34">
        <v>2020</v>
      </c>
      <c r="N19" s="34">
        <v>2030</v>
      </c>
      <c r="O19" s="36" t="s">
        <v>77</v>
      </c>
      <c r="P19" s="339">
        <v>0.32300000000000001</v>
      </c>
      <c r="Q19" s="359">
        <v>0.33300000000000002</v>
      </c>
      <c r="R19" s="234">
        <v>0.34300000000000003</v>
      </c>
      <c r="S19" s="234">
        <v>0.35299999999999998</v>
      </c>
      <c r="T19" s="234">
        <v>0.36299999999999999</v>
      </c>
      <c r="U19" s="234">
        <v>0.373</v>
      </c>
      <c r="V19" s="234">
        <v>0.38300000000000001</v>
      </c>
      <c r="W19" s="234">
        <v>0.39300000000000002</v>
      </c>
      <c r="X19" s="234">
        <v>0.40300000000000002</v>
      </c>
      <c r="Y19" s="234">
        <v>0.41299999999999998</v>
      </c>
      <c r="Z19" s="234">
        <v>0.42299999999999999</v>
      </c>
      <c r="AA19" s="234">
        <v>0.42299999999999999</v>
      </c>
      <c r="AB19" s="395" t="s">
        <v>137</v>
      </c>
      <c r="AC19" s="345">
        <v>4.4642857142857097E-3</v>
      </c>
      <c r="AD19" s="245" t="s">
        <v>138</v>
      </c>
      <c r="AE19" s="180" t="s">
        <v>139</v>
      </c>
      <c r="AF19" s="537" t="s">
        <v>140</v>
      </c>
      <c r="AG19" s="116" t="s">
        <v>141</v>
      </c>
      <c r="AH19" s="496" t="s">
        <v>106</v>
      </c>
      <c r="AI19" s="17" t="s">
        <v>115</v>
      </c>
      <c r="AJ19" s="414" t="s">
        <v>76</v>
      </c>
      <c r="AK19" s="57" t="s">
        <v>76</v>
      </c>
      <c r="AL19" s="17">
        <v>0</v>
      </c>
      <c r="AM19" s="179">
        <v>2019</v>
      </c>
      <c r="AN19" s="427">
        <v>2020</v>
      </c>
      <c r="AO19" s="96">
        <v>2030</v>
      </c>
      <c r="AP19" s="95">
        <v>0</v>
      </c>
      <c r="AQ19" s="95">
        <v>2</v>
      </c>
      <c r="AR19" s="95">
        <v>10</v>
      </c>
      <c r="AS19" s="95">
        <v>12</v>
      </c>
      <c r="AT19" s="95">
        <v>12</v>
      </c>
      <c r="AU19" s="95">
        <v>14</v>
      </c>
      <c r="AV19" s="95">
        <v>14</v>
      </c>
      <c r="AW19" s="95">
        <v>16</v>
      </c>
      <c r="AX19" s="95">
        <v>16</v>
      </c>
      <c r="AY19" s="95">
        <v>18</v>
      </c>
      <c r="AZ19" s="95">
        <v>18</v>
      </c>
      <c r="BA19" s="95">
        <v>20</v>
      </c>
      <c r="BB19" s="95">
        <v>152</v>
      </c>
      <c r="BC19" s="148">
        <v>20</v>
      </c>
      <c r="BD19" s="151">
        <f t="shared" ref="BD19:BD21" si="4">BC19</f>
        <v>20</v>
      </c>
      <c r="BE19" s="582" t="s">
        <v>125</v>
      </c>
      <c r="BF19" s="661"/>
      <c r="BG19" s="212">
        <v>35.130000000000003</v>
      </c>
      <c r="BH19" s="148">
        <f t="shared" ref="BH19:BH21" si="5">BG19</f>
        <v>35.130000000000003</v>
      </c>
      <c r="BI19" s="582" t="s">
        <v>125</v>
      </c>
      <c r="BJ19" s="661"/>
      <c r="BK19" s="212">
        <v>35.130000000000003</v>
      </c>
      <c r="BL19" s="582"/>
      <c r="BM19" s="148" t="s">
        <v>86</v>
      </c>
      <c r="BN19" s="583" t="s">
        <v>87</v>
      </c>
      <c r="BO19" s="212">
        <v>35.130000000000003</v>
      </c>
      <c r="BP19" s="148" t="s">
        <v>87</v>
      </c>
      <c r="BQ19" s="148" t="s">
        <v>125</v>
      </c>
      <c r="BR19" s="148" t="s">
        <v>87</v>
      </c>
      <c r="BS19" s="212">
        <v>35.130000000000003</v>
      </c>
      <c r="BT19" s="148" t="s">
        <v>87</v>
      </c>
      <c r="BU19" s="151" t="s">
        <v>86</v>
      </c>
      <c r="BV19" s="148" t="s">
        <v>87</v>
      </c>
      <c r="BW19" s="212">
        <v>35.130000000000003</v>
      </c>
      <c r="BX19" s="148" t="s">
        <v>87</v>
      </c>
      <c r="BY19" s="151" t="s">
        <v>86</v>
      </c>
      <c r="BZ19" s="148" t="s">
        <v>87</v>
      </c>
      <c r="CA19" s="212">
        <v>35.130000000000003</v>
      </c>
      <c r="CB19" s="148" t="s">
        <v>87</v>
      </c>
      <c r="CC19" s="151" t="s">
        <v>86</v>
      </c>
      <c r="CD19" s="148" t="s">
        <v>87</v>
      </c>
      <c r="CE19" s="212">
        <v>35.130000000000003</v>
      </c>
      <c r="CF19" s="148" t="s">
        <v>87</v>
      </c>
      <c r="CG19" s="151" t="s">
        <v>86</v>
      </c>
      <c r="CH19" s="148" t="s">
        <v>87</v>
      </c>
      <c r="CI19" s="212">
        <v>35.130000000000003</v>
      </c>
      <c r="CJ19" s="148" t="s">
        <v>87</v>
      </c>
      <c r="CK19" s="151" t="s">
        <v>86</v>
      </c>
      <c r="CL19" s="148" t="s">
        <v>87</v>
      </c>
      <c r="CM19" s="212">
        <v>35.130000000000003</v>
      </c>
      <c r="CN19" s="148" t="s">
        <v>87</v>
      </c>
      <c r="CO19" s="151" t="s">
        <v>86</v>
      </c>
      <c r="CP19" s="148" t="s">
        <v>87</v>
      </c>
      <c r="CQ19" s="212">
        <v>35.130000000000003</v>
      </c>
      <c r="CR19" s="148" t="s">
        <v>87</v>
      </c>
      <c r="CS19" s="151" t="s">
        <v>86</v>
      </c>
      <c r="CT19" s="148" t="s">
        <v>87</v>
      </c>
      <c r="CU19" s="446">
        <v>35.130000000000003</v>
      </c>
      <c r="CV19" s="17" t="s">
        <v>87</v>
      </c>
      <c r="CW19" s="151" t="s">
        <v>86</v>
      </c>
      <c r="CX19" s="17" t="s">
        <v>87</v>
      </c>
      <c r="CY19" s="210">
        <f t="shared" si="0"/>
        <v>406.43</v>
      </c>
      <c r="CZ19" s="34" t="s">
        <v>88</v>
      </c>
      <c r="DA19" s="471" t="s">
        <v>142</v>
      </c>
      <c r="DB19" s="25" t="s">
        <v>90</v>
      </c>
      <c r="DC19" s="34" t="s">
        <v>91</v>
      </c>
      <c r="DD19" s="25" t="s">
        <v>100</v>
      </c>
      <c r="DE19" s="462" t="s">
        <v>93</v>
      </c>
      <c r="DF19" s="61" t="s">
        <v>87</v>
      </c>
      <c r="DG19" s="61" t="s">
        <v>87</v>
      </c>
      <c r="DH19" s="61" t="s">
        <v>87</v>
      </c>
      <c r="DI19" s="61" t="s">
        <v>87</v>
      </c>
      <c r="DJ19" s="61" t="s">
        <v>87</v>
      </c>
      <c r="DK19" s="61" t="s">
        <v>87</v>
      </c>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337"/>
      <c r="VL19" s="90"/>
    </row>
    <row r="20" spans="1:584" s="35" customFormat="1" ht="115.5" customHeight="1">
      <c r="A20" s="386" t="s">
        <v>70</v>
      </c>
      <c r="B20" s="756"/>
      <c r="C20" s="388" t="s">
        <v>118</v>
      </c>
      <c r="D20" s="756"/>
      <c r="E20" s="34" t="s">
        <v>119</v>
      </c>
      <c r="F20" s="34" t="s">
        <v>120</v>
      </c>
      <c r="G20" s="34" t="s">
        <v>121</v>
      </c>
      <c r="H20" s="34" t="s">
        <v>75</v>
      </c>
      <c r="I20" s="34" t="s">
        <v>76</v>
      </c>
      <c r="J20" s="34" t="s">
        <v>76</v>
      </c>
      <c r="K20" s="234">
        <v>0.313</v>
      </c>
      <c r="L20" s="34">
        <v>2017</v>
      </c>
      <c r="M20" s="34">
        <v>2020</v>
      </c>
      <c r="N20" s="34">
        <v>2030</v>
      </c>
      <c r="O20" s="36" t="s">
        <v>77</v>
      </c>
      <c r="P20" s="339">
        <v>0.32300000000000001</v>
      </c>
      <c r="Q20" s="359">
        <v>0.33300000000000002</v>
      </c>
      <c r="R20" s="234">
        <v>0.34300000000000003</v>
      </c>
      <c r="S20" s="234">
        <v>0.35299999999999998</v>
      </c>
      <c r="T20" s="234">
        <v>0.36299999999999999</v>
      </c>
      <c r="U20" s="234">
        <v>0.373</v>
      </c>
      <c r="V20" s="234">
        <v>0.38300000000000001</v>
      </c>
      <c r="W20" s="234">
        <v>0.39300000000000002</v>
      </c>
      <c r="X20" s="234">
        <v>0.40300000000000002</v>
      </c>
      <c r="Y20" s="234">
        <v>0.41299999999999998</v>
      </c>
      <c r="Z20" s="234">
        <v>0.42299999999999999</v>
      </c>
      <c r="AA20" s="234">
        <v>0.42299999999999999</v>
      </c>
      <c r="AB20" s="389" t="s">
        <v>143</v>
      </c>
      <c r="AC20" s="345">
        <v>4.4642857142857097E-3</v>
      </c>
      <c r="AD20" s="57" t="s">
        <v>144</v>
      </c>
      <c r="AE20" s="57" t="s">
        <v>145</v>
      </c>
      <c r="AF20" s="99" t="s">
        <v>97</v>
      </c>
      <c r="AG20" s="116" t="s">
        <v>146</v>
      </c>
      <c r="AH20" s="246" t="s">
        <v>106</v>
      </c>
      <c r="AI20" s="57" t="s">
        <v>115</v>
      </c>
      <c r="AJ20" s="522" t="s">
        <v>85</v>
      </c>
      <c r="AK20" s="73" t="s">
        <v>85</v>
      </c>
      <c r="AL20" s="57">
        <v>21</v>
      </c>
      <c r="AM20" s="57">
        <v>2019</v>
      </c>
      <c r="AN20" s="57">
        <v>2019</v>
      </c>
      <c r="AO20" s="58">
        <v>2030</v>
      </c>
      <c r="AP20" s="58">
        <v>21</v>
      </c>
      <c r="AQ20" s="58">
        <v>25</v>
      </c>
      <c r="AR20" s="58">
        <v>25</v>
      </c>
      <c r="AS20" s="58">
        <v>25</v>
      </c>
      <c r="AT20" s="58">
        <v>25</v>
      </c>
      <c r="AU20" s="58">
        <v>30</v>
      </c>
      <c r="AV20" s="58">
        <v>30</v>
      </c>
      <c r="AW20" s="58">
        <v>30</v>
      </c>
      <c r="AX20" s="58">
        <v>30</v>
      </c>
      <c r="AY20" s="58">
        <v>30</v>
      </c>
      <c r="AZ20" s="58">
        <v>30</v>
      </c>
      <c r="BA20" s="58">
        <v>30</v>
      </c>
      <c r="BB20" s="42">
        <v>331</v>
      </c>
      <c r="BC20" s="148">
        <v>489.7</v>
      </c>
      <c r="BD20" s="151">
        <f t="shared" si="4"/>
        <v>489.7</v>
      </c>
      <c r="BE20" s="148" t="s">
        <v>86</v>
      </c>
      <c r="BF20" s="26"/>
      <c r="BG20" s="447">
        <v>673.78</v>
      </c>
      <c r="BH20" s="148">
        <f t="shared" si="5"/>
        <v>673.78</v>
      </c>
      <c r="BI20" s="582" t="s">
        <v>125</v>
      </c>
      <c r="BJ20" s="26" t="s">
        <v>87</v>
      </c>
      <c r="BK20" s="447">
        <v>673.78</v>
      </c>
      <c r="BL20" s="148" t="s">
        <v>87</v>
      </c>
      <c r="BM20" s="148" t="s">
        <v>86</v>
      </c>
      <c r="BN20" s="148" t="s">
        <v>87</v>
      </c>
      <c r="BO20" s="447">
        <v>694</v>
      </c>
      <c r="BP20" s="148" t="s">
        <v>87</v>
      </c>
      <c r="BQ20" s="148" t="s">
        <v>125</v>
      </c>
      <c r="BR20" s="148" t="s">
        <v>87</v>
      </c>
      <c r="BS20" s="210">
        <v>715.43799999999999</v>
      </c>
      <c r="BT20" s="148" t="s">
        <v>87</v>
      </c>
      <c r="BU20" s="151" t="s">
        <v>86</v>
      </c>
      <c r="BV20" s="148" t="s">
        <v>87</v>
      </c>
      <c r="BW20" s="447">
        <v>0</v>
      </c>
      <c r="BX20" s="148" t="s">
        <v>87</v>
      </c>
      <c r="BY20" s="151" t="s">
        <v>86</v>
      </c>
      <c r="BZ20" s="148" t="s">
        <v>87</v>
      </c>
      <c r="CA20" s="447">
        <v>761.66392099999996</v>
      </c>
      <c r="CB20" s="148" t="s">
        <v>87</v>
      </c>
      <c r="CC20" s="151" t="s">
        <v>86</v>
      </c>
      <c r="CD20" s="148" t="s">
        <v>87</v>
      </c>
      <c r="CE20" s="447">
        <v>785.88499999999999</v>
      </c>
      <c r="CF20" s="148" t="s">
        <v>87</v>
      </c>
      <c r="CG20" s="151" t="s">
        <v>86</v>
      </c>
      <c r="CH20" s="148" t="s">
        <v>87</v>
      </c>
      <c r="CI20" s="210">
        <v>810.87599999999998</v>
      </c>
      <c r="CJ20" s="148" t="s">
        <v>87</v>
      </c>
      <c r="CK20" s="151" t="s">
        <v>86</v>
      </c>
      <c r="CL20" s="148" t="s">
        <v>87</v>
      </c>
      <c r="CM20" s="447">
        <v>836.66148299999998</v>
      </c>
      <c r="CN20" s="148" t="s">
        <v>87</v>
      </c>
      <c r="CO20" s="151" t="s">
        <v>86</v>
      </c>
      <c r="CP20" s="148" t="s">
        <v>87</v>
      </c>
      <c r="CQ20" s="447">
        <v>863.26800000000003</v>
      </c>
      <c r="CR20" s="148" t="s">
        <v>87</v>
      </c>
      <c r="CS20" s="151" t="s">
        <v>86</v>
      </c>
      <c r="CT20" s="148" t="s">
        <v>87</v>
      </c>
      <c r="CU20" s="448">
        <v>890.72</v>
      </c>
      <c r="CV20" s="17" t="s">
        <v>87</v>
      </c>
      <c r="CW20" s="151" t="s">
        <v>86</v>
      </c>
      <c r="CX20" s="17" t="s">
        <v>87</v>
      </c>
      <c r="CY20" s="210">
        <f t="shared" si="0"/>
        <v>8195.7724039999994</v>
      </c>
      <c r="CZ20" s="34" t="s">
        <v>88</v>
      </c>
      <c r="DA20" s="25" t="s">
        <v>89</v>
      </c>
      <c r="DB20" s="25" t="s">
        <v>90</v>
      </c>
      <c r="DC20" s="34" t="s">
        <v>91</v>
      </c>
      <c r="DD20" s="25" t="s">
        <v>100</v>
      </c>
      <c r="DE20" s="462" t="s">
        <v>93</v>
      </c>
      <c r="DF20" s="61" t="s">
        <v>87</v>
      </c>
      <c r="DG20" s="61" t="s">
        <v>87</v>
      </c>
      <c r="DH20" s="61" t="s">
        <v>87</v>
      </c>
      <c r="DI20" s="61" t="s">
        <v>87</v>
      </c>
      <c r="DJ20" s="61" t="s">
        <v>87</v>
      </c>
      <c r="DK20" s="61" t="s">
        <v>87</v>
      </c>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337"/>
      <c r="VL20" s="90"/>
    </row>
    <row r="21" spans="1:584" s="35" customFormat="1" ht="92.25" customHeight="1">
      <c r="A21" s="386" t="s">
        <v>70</v>
      </c>
      <c r="B21" s="756"/>
      <c r="C21" s="388" t="s">
        <v>118</v>
      </c>
      <c r="D21" s="756"/>
      <c r="E21" s="34" t="s">
        <v>119</v>
      </c>
      <c r="F21" s="34" t="s">
        <v>120</v>
      </c>
      <c r="G21" s="34" t="s">
        <v>121</v>
      </c>
      <c r="H21" s="34" t="s">
        <v>75</v>
      </c>
      <c r="I21" s="34" t="s">
        <v>76</v>
      </c>
      <c r="J21" s="34" t="s">
        <v>76</v>
      </c>
      <c r="K21" s="234">
        <v>0.313</v>
      </c>
      <c r="L21" s="34">
        <v>2017</v>
      </c>
      <c r="M21" s="34">
        <v>2020</v>
      </c>
      <c r="N21" s="34">
        <v>2030</v>
      </c>
      <c r="O21" s="36" t="s">
        <v>77</v>
      </c>
      <c r="P21" s="339">
        <v>0.32300000000000001</v>
      </c>
      <c r="Q21" s="359">
        <v>0.33300000000000002</v>
      </c>
      <c r="R21" s="234">
        <v>0.34300000000000003</v>
      </c>
      <c r="S21" s="234">
        <v>0.35299999999999998</v>
      </c>
      <c r="T21" s="234">
        <v>0.36299999999999999</v>
      </c>
      <c r="U21" s="234">
        <v>0.373</v>
      </c>
      <c r="V21" s="234">
        <v>0.38300000000000001</v>
      </c>
      <c r="W21" s="234">
        <v>0.39300000000000002</v>
      </c>
      <c r="X21" s="234">
        <v>0.40300000000000002</v>
      </c>
      <c r="Y21" s="234">
        <v>0.41299999999999998</v>
      </c>
      <c r="Z21" s="234">
        <v>0.42299999999999999</v>
      </c>
      <c r="AA21" s="234">
        <v>0.42299999999999999</v>
      </c>
      <c r="AB21" s="389" t="s">
        <v>147</v>
      </c>
      <c r="AC21" s="345">
        <v>4.4642857142857097E-3</v>
      </c>
      <c r="AD21" s="57" t="s">
        <v>148</v>
      </c>
      <c r="AE21" s="57" t="s">
        <v>149</v>
      </c>
      <c r="AF21" s="99" t="s">
        <v>97</v>
      </c>
      <c r="AG21" s="116" t="s">
        <v>146</v>
      </c>
      <c r="AH21" s="246" t="s">
        <v>99</v>
      </c>
      <c r="AI21" s="57" t="s">
        <v>75</v>
      </c>
      <c r="AJ21" s="522" t="s">
        <v>85</v>
      </c>
      <c r="AK21" s="73" t="s">
        <v>85</v>
      </c>
      <c r="AL21" s="57">
        <v>1292</v>
      </c>
      <c r="AM21" s="57">
        <v>2018</v>
      </c>
      <c r="AN21" s="57">
        <v>2019</v>
      </c>
      <c r="AO21" s="58">
        <v>2030</v>
      </c>
      <c r="AP21" s="58">
        <v>1300</v>
      </c>
      <c r="AQ21" s="58">
        <v>1400</v>
      </c>
      <c r="AR21" s="58">
        <v>1500</v>
      </c>
      <c r="AS21" s="58">
        <v>1600</v>
      </c>
      <c r="AT21" s="58">
        <v>1700</v>
      </c>
      <c r="AU21" s="58">
        <v>1800</v>
      </c>
      <c r="AV21" s="58">
        <v>1900</v>
      </c>
      <c r="AW21" s="58">
        <v>2000</v>
      </c>
      <c r="AX21" s="58">
        <v>2100</v>
      </c>
      <c r="AY21" s="58">
        <v>2200</v>
      </c>
      <c r="AZ21" s="58">
        <v>2300</v>
      </c>
      <c r="BA21" s="58">
        <v>2400</v>
      </c>
      <c r="BB21" s="42">
        <v>2400</v>
      </c>
      <c r="BC21" s="59">
        <v>150</v>
      </c>
      <c r="BD21" s="151">
        <f t="shared" si="4"/>
        <v>150</v>
      </c>
      <c r="BE21" s="148" t="s">
        <v>86</v>
      </c>
      <c r="BF21" s="26"/>
      <c r="BG21" s="213">
        <v>154.80000000000001</v>
      </c>
      <c r="BH21" s="148">
        <f t="shared" si="5"/>
        <v>154.80000000000001</v>
      </c>
      <c r="BI21" s="582" t="s">
        <v>125</v>
      </c>
      <c r="BJ21" s="26" t="s">
        <v>87</v>
      </c>
      <c r="BK21" s="213">
        <v>159.83099999999999</v>
      </c>
      <c r="BL21" s="148" t="s">
        <v>87</v>
      </c>
      <c r="BM21" s="148" t="s">
        <v>86</v>
      </c>
      <c r="BN21" s="148" t="s">
        <v>87</v>
      </c>
      <c r="BO21" s="213">
        <v>164.77</v>
      </c>
      <c r="BP21" s="148" t="s">
        <v>87</v>
      </c>
      <c r="BQ21" s="148" t="s">
        <v>125</v>
      </c>
      <c r="BR21" s="148" t="s">
        <v>87</v>
      </c>
      <c r="BS21" s="213">
        <v>169.71299999999999</v>
      </c>
      <c r="BT21" s="148" t="s">
        <v>87</v>
      </c>
      <c r="BU21" s="151" t="s">
        <v>86</v>
      </c>
      <c r="BV21" s="148" t="s">
        <v>87</v>
      </c>
      <c r="BW21" s="213">
        <v>175.11</v>
      </c>
      <c r="BX21" s="148" t="s">
        <v>87</v>
      </c>
      <c r="BY21" s="151" t="s">
        <v>86</v>
      </c>
      <c r="BZ21" s="148" t="s">
        <v>87</v>
      </c>
      <c r="CA21" s="213">
        <v>180.678</v>
      </c>
      <c r="CB21" s="148" t="s">
        <v>87</v>
      </c>
      <c r="CC21" s="151" t="s">
        <v>86</v>
      </c>
      <c r="CD21" s="148" t="s">
        <v>87</v>
      </c>
      <c r="CE21" s="213">
        <v>186.42400000000001</v>
      </c>
      <c r="CF21" s="148" t="s">
        <v>87</v>
      </c>
      <c r="CG21" s="151" t="s">
        <v>86</v>
      </c>
      <c r="CH21" s="148" t="s">
        <v>87</v>
      </c>
      <c r="CI21" s="213">
        <v>192.352</v>
      </c>
      <c r="CJ21" s="148" t="s">
        <v>87</v>
      </c>
      <c r="CK21" s="151" t="s">
        <v>86</v>
      </c>
      <c r="CL21" s="148" t="s">
        <v>87</v>
      </c>
      <c r="CM21" s="213">
        <v>198.46899999999999</v>
      </c>
      <c r="CN21" s="148" t="s">
        <v>87</v>
      </c>
      <c r="CO21" s="151" t="s">
        <v>86</v>
      </c>
      <c r="CP21" s="148" t="s">
        <v>87</v>
      </c>
      <c r="CQ21" s="213">
        <v>204.78</v>
      </c>
      <c r="CR21" s="148" t="s">
        <v>87</v>
      </c>
      <c r="CS21" s="151" t="s">
        <v>86</v>
      </c>
      <c r="CT21" s="148" t="s">
        <v>87</v>
      </c>
      <c r="CU21" s="449">
        <v>211.292</v>
      </c>
      <c r="CV21" s="17" t="s">
        <v>87</v>
      </c>
      <c r="CW21" s="151" t="s">
        <v>86</v>
      </c>
      <c r="CX21" s="17" t="s">
        <v>87</v>
      </c>
      <c r="CY21" s="210">
        <f t="shared" si="0"/>
        <v>2148.2190000000001</v>
      </c>
      <c r="CZ21" s="34" t="s">
        <v>88</v>
      </c>
      <c r="DA21" s="25" t="s">
        <v>89</v>
      </c>
      <c r="DB21" s="25" t="s">
        <v>90</v>
      </c>
      <c r="DC21" s="34" t="s">
        <v>91</v>
      </c>
      <c r="DD21" s="25" t="s">
        <v>100</v>
      </c>
      <c r="DE21" s="462" t="s">
        <v>93</v>
      </c>
      <c r="DF21" s="61" t="s">
        <v>87</v>
      </c>
      <c r="DG21" s="61" t="s">
        <v>87</v>
      </c>
      <c r="DH21" s="61" t="s">
        <v>87</v>
      </c>
      <c r="DI21" s="61" t="s">
        <v>87</v>
      </c>
      <c r="DJ21" s="61" t="s">
        <v>87</v>
      </c>
      <c r="DK21" s="61" t="s">
        <v>87</v>
      </c>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337"/>
      <c r="VL21" s="90"/>
    </row>
    <row r="22" spans="1:584" s="35" customFormat="1" ht="120" customHeight="1">
      <c r="A22" s="386" t="s">
        <v>70</v>
      </c>
      <c r="B22" s="756"/>
      <c r="C22" s="388" t="s">
        <v>118</v>
      </c>
      <c r="D22" s="756"/>
      <c r="E22" s="34" t="s">
        <v>119</v>
      </c>
      <c r="F22" s="34" t="s">
        <v>120</v>
      </c>
      <c r="G22" s="34" t="s">
        <v>121</v>
      </c>
      <c r="H22" s="34" t="s">
        <v>75</v>
      </c>
      <c r="I22" s="34" t="s">
        <v>76</v>
      </c>
      <c r="J22" s="34" t="s">
        <v>76</v>
      </c>
      <c r="K22" s="234">
        <v>0.313</v>
      </c>
      <c r="L22" s="34">
        <v>2017</v>
      </c>
      <c r="M22" s="34">
        <v>2020</v>
      </c>
      <c r="N22" s="34">
        <v>2030</v>
      </c>
      <c r="O22" s="36" t="s">
        <v>77</v>
      </c>
      <c r="P22" s="339">
        <v>0.32300000000000001</v>
      </c>
      <c r="Q22" s="359">
        <v>0.33300000000000002</v>
      </c>
      <c r="R22" s="234">
        <v>0.34300000000000003</v>
      </c>
      <c r="S22" s="234">
        <v>0.35299999999999998</v>
      </c>
      <c r="T22" s="234">
        <v>0.36299999999999999</v>
      </c>
      <c r="U22" s="234">
        <v>0.373</v>
      </c>
      <c r="V22" s="234">
        <v>0.38300000000000001</v>
      </c>
      <c r="W22" s="234">
        <v>0.39300000000000002</v>
      </c>
      <c r="X22" s="234">
        <v>0.40300000000000002</v>
      </c>
      <c r="Y22" s="234">
        <v>0.41299999999999998</v>
      </c>
      <c r="Z22" s="234">
        <v>0.42299999999999999</v>
      </c>
      <c r="AA22" s="234">
        <v>0.42299999999999999</v>
      </c>
      <c r="AB22" s="396" t="s">
        <v>150</v>
      </c>
      <c r="AC22" s="345">
        <v>4.4642857142857097E-3</v>
      </c>
      <c r="AD22" s="247" t="s">
        <v>151</v>
      </c>
      <c r="AE22" s="247" t="s">
        <v>152</v>
      </c>
      <c r="AF22" s="538" t="s">
        <v>153</v>
      </c>
      <c r="AG22" s="116" t="s">
        <v>154</v>
      </c>
      <c r="AH22" s="499" t="s">
        <v>106</v>
      </c>
      <c r="AI22" s="497" t="s">
        <v>75</v>
      </c>
      <c r="AJ22" s="522" t="s">
        <v>85</v>
      </c>
      <c r="AK22" s="73" t="s">
        <v>85</v>
      </c>
      <c r="AL22" s="247">
        <v>0</v>
      </c>
      <c r="AM22" s="247">
        <v>2019</v>
      </c>
      <c r="AN22" s="428">
        <v>2020</v>
      </c>
      <c r="AO22" s="429">
        <v>2022</v>
      </c>
      <c r="AP22" s="228" t="s">
        <v>87</v>
      </c>
      <c r="AQ22" s="698">
        <v>0.25</v>
      </c>
      <c r="AR22" s="698">
        <v>0.75</v>
      </c>
      <c r="AS22" s="698">
        <v>1</v>
      </c>
      <c r="AT22" s="228" t="s">
        <v>87</v>
      </c>
      <c r="AU22" s="229" t="s">
        <v>87</v>
      </c>
      <c r="AV22" s="229" t="s">
        <v>87</v>
      </c>
      <c r="AW22" s="229" t="s">
        <v>87</v>
      </c>
      <c r="AX22" s="229" t="s">
        <v>87</v>
      </c>
      <c r="AY22" s="229" t="s">
        <v>87</v>
      </c>
      <c r="AZ22" s="229" t="s">
        <v>87</v>
      </c>
      <c r="BA22" s="229" t="s">
        <v>87</v>
      </c>
      <c r="BB22" s="230">
        <v>1</v>
      </c>
      <c r="BC22" s="585" t="s">
        <v>87</v>
      </c>
      <c r="BD22" s="585" t="s">
        <v>87</v>
      </c>
      <c r="BE22" s="585" t="s">
        <v>86</v>
      </c>
      <c r="BF22" s="428"/>
      <c r="BG22" s="586">
        <v>20</v>
      </c>
      <c r="BH22" s="586">
        <v>20</v>
      </c>
      <c r="BI22" s="586" t="s">
        <v>155</v>
      </c>
      <c r="BJ22" s="428" t="s">
        <v>87</v>
      </c>
      <c r="BK22" s="586">
        <v>20</v>
      </c>
      <c r="BL22" s="586">
        <v>20</v>
      </c>
      <c r="BM22" s="586" t="s">
        <v>155</v>
      </c>
      <c r="BN22" s="586" t="s">
        <v>87</v>
      </c>
      <c r="BO22" s="586">
        <v>20</v>
      </c>
      <c r="BP22" s="586" t="s">
        <v>156</v>
      </c>
      <c r="BQ22" s="586" t="s">
        <v>155</v>
      </c>
      <c r="BR22" s="586" t="s">
        <v>87</v>
      </c>
      <c r="BS22" s="586" t="s">
        <v>87</v>
      </c>
      <c r="BT22" s="586" t="s">
        <v>87</v>
      </c>
      <c r="BU22" s="151" t="s">
        <v>86</v>
      </c>
      <c r="BV22" s="586" t="s">
        <v>87</v>
      </c>
      <c r="BW22" s="586" t="s">
        <v>87</v>
      </c>
      <c r="BX22" s="586" t="s">
        <v>87</v>
      </c>
      <c r="BY22" s="151" t="s">
        <v>86</v>
      </c>
      <c r="BZ22" s="586" t="s">
        <v>87</v>
      </c>
      <c r="CA22" s="586" t="s">
        <v>87</v>
      </c>
      <c r="CB22" s="586" t="s">
        <v>87</v>
      </c>
      <c r="CC22" s="151" t="s">
        <v>86</v>
      </c>
      <c r="CD22" s="586" t="s">
        <v>87</v>
      </c>
      <c r="CE22" s="586" t="s">
        <v>87</v>
      </c>
      <c r="CF22" s="586" t="s">
        <v>87</v>
      </c>
      <c r="CG22" s="151" t="s">
        <v>86</v>
      </c>
      <c r="CH22" s="586" t="s">
        <v>87</v>
      </c>
      <c r="CI22" s="586" t="s">
        <v>87</v>
      </c>
      <c r="CJ22" s="586" t="s">
        <v>87</v>
      </c>
      <c r="CK22" s="151" t="s">
        <v>86</v>
      </c>
      <c r="CL22" s="586" t="s">
        <v>87</v>
      </c>
      <c r="CM22" s="586" t="s">
        <v>87</v>
      </c>
      <c r="CN22" s="586" t="s">
        <v>87</v>
      </c>
      <c r="CO22" s="151" t="s">
        <v>86</v>
      </c>
      <c r="CP22" s="586" t="s">
        <v>87</v>
      </c>
      <c r="CQ22" s="586" t="s">
        <v>87</v>
      </c>
      <c r="CR22" s="586" t="s">
        <v>87</v>
      </c>
      <c r="CS22" s="151" t="s">
        <v>86</v>
      </c>
      <c r="CT22" s="586" t="s">
        <v>87</v>
      </c>
      <c r="CU22" s="650" t="s">
        <v>87</v>
      </c>
      <c r="CV22" s="247" t="s">
        <v>87</v>
      </c>
      <c r="CW22" s="151" t="s">
        <v>86</v>
      </c>
      <c r="CX22" s="247" t="s">
        <v>87</v>
      </c>
      <c r="CY22" s="210">
        <f>BG22+BK22+BO22</f>
        <v>60</v>
      </c>
      <c r="CZ22" s="228" t="s">
        <v>132</v>
      </c>
      <c r="DA22" s="228" t="s">
        <v>157</v>
      </c>
      <c r="DB22" s="201" t="s">
        <v>1177</v>
      </c>
      <c r="DC22" s="201" t="s">
        <v>1178</v>
      </c>
      <c r="DD22" s="201" t="s">
        <v>158</v>
      </c>
      <c r="DE22" s="201" t="s">
        <v>1179</v>
      </c>
      <c r="DF22" s="61" t="s">
        <v>87</v>
      </c>
      <c r="DG22" s="61" t="s">
        <v>87</v>
      </c>
      <c r="DH22" s="61" t="s">
        <v>87</v>
      </c>
      <c r="DI22" s="61" t="s">
        <v>87</v>
      </c>
      <c r="DJ22" s="61" t="s">
        <v>87</v>
      </c>
      <c r="DK22" s="61" t="s">
        <v>87</v>
      </c>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337"/>
      <c r="VL22" s="90"/>
    </row>
    <row r="23" spans="1:584" s="35" customFormat="1" ht="94.5" customHeight="1">
      <c r="A23" s="386" t="s">
        <v>70</v>
      </c>
      <c r="B23" s="756"/>
      <c r="C23" s="388" t="s">
        <v>118</v>
      </c>
      <c r="D23" s="756"/>
      <c r="E23" s="34" t="s">
        <v>119</v>
      </c>
      <c r="F23" s="34" t="s">
        <v>120</v>
      </c>
      <c r="G23" s="227" t="s">
        <v>159</v>
      </c>
      <c r="H23" s="34" t="s">
        <v>75</v>
      </c>
      <c r="I23" s="34" t="s">
        <v>76</v>
      </c>
      <c r="J23" s="34" t="s">
        <v>76</v>
      </c>
      <c r="K23" s="234">
        <v>0.313</v>
      </c>
      <c r="L23" s="34">
        <v>2017</v>
      </c>
      <c r="M23" s="227">
        <v>2020</v>
      </c>
      <c r="N23" s="227">
        <v>2030</v>
      </c>
      <c r="O23" s="36" t="s">
        <v>77</v>
      </c>
      <c r="P23" s="339">
        <v>0.32300000000000001</v>
      </c>
      <c r="Q23" s="359">
        <v>0.33300000000000002</v>
      </c>
      <c r="R23" s="234">
        <v>0.34300000000000003</v>
      </c>
      <c r="S23" s="234">
        <v>0.35299999999999998</v>
      </c>
      <c r="T23" s="234">
        <v>0.36299999999999999</v>
      </c>
      <c r="U23" s="234">
        <v>0.373</v>
      </c>
      <c r="V23" s="234">
        <v>0.38300000000000001</v>
      </c>
      <c r="W23" s="234">
        <v>0.39300000000000002</v>
      </c>
      <c r="X23" s="234">
        <v>0.40300000000000002</v>
      </c>
      <c r="Y23" s="234">
        <v>0.41299999999999998</v>
      </c>
      <c r="Z23" s="234">
        <v>0.42299999999999999</v>
      </c>
      <c r="AA23" s="234">
        <v>0.42299999999999999</v>
      </c>
      <c r="AB23" s="227" t="s">
        <v>160</v>
      </c>
      <c r="AC23" s="345">
        <v>4.4642857142857097E-3</v>
      </c>
      <c r="AD23" s="227" t="s">
        <v>161</v>
      </c>
      <c r="AE23" s="61" t="s">
        <v>162</v>
      </c>
      <c r="AF23" s="99" t="s">
        <v>163</v>
      </c>
      <c r="AG23" s="99" t="s">
        <v>164</v>
      </c>
      <c r="AH23" s="39" t="s">
        <v>165</v>
      </c>
      <c r="AI23" s="227" t="s">
        <v>166</v>
      </c>
      <c r="AJ23" s="375" t="s">
        <v>77</v>
      </c>
      <c r="AK23" s="57" t="s">
        <v>76</v>
      </c>
      <c r="AL23" s="240">
        <v>0</v>
      </c>
      <c r="AM23" s="93">
        <v>2018</v>
      </c>
      <c r="AN23" s="430">
        <v>2019</v>
      </c>
      <c r="AO23" s="181">
        <v>2030</v>
      </c>
      <c r="AP23" s="227">
        <v>1</v>
      </c>
      <c r="AQ23" s="227">
        <v>1</v>
      </c>
      <c r="AR23" s="227">
        <v>1</v>
      </c>
      <c r="AS23" s="227">
        <v>1</v>
      </c>
      <c r="AT23" s="227">
        <v>1</v>
      </c>
      <c r="AU23" s="227">
        <v>1</v>
      </c>
      <c r="AV23" s="227">
        <v>1</v>
      </c>
      <c r="AW23" s="227">
        <v>1</v>
      </c>
      <c r="AX23" s="227">
        <v>1</v>
      </c>
      <c r="AY23" s="227">
        <v>1</v>
      </c>
      <c r="AZ23" s="227">
        <v>1</v>
      </c>
      <c r="BA23" s="227">
        <v>1</v>
      </c>
      <c r="BB23" s="225">
        <v>12</v>
      </c>
      <c r="BC23" s="587">
        <v>10.3</v>
      </c>
      <c r="BD23" s="587">
        <v>10.3</v>
      </c>
      <c r="BE23" s="55" t="s">
        <v>86</v>
      </c>
      <c r="BF23" s="26">
        <v>7527</v>
      </c>
      <c r="BG23" s="587">
        <v>10</v>
      </c>
      <c r="BH23" s="587">
        <v>10</v>
      </c>
      <c r="BI23" s="55" t="s">
        <v>86</v>
      </c>
      <c r="BJ23" s="26">
        <v>7527</v>
      </c>
      <c r="BK23" s="587">
        <v>10.9</v>
      </c>
      <c r="BL23" s="55" t="s">
        <v>87</v>
      </c>
      <c r="BM23" s="148" t="s">
        <v>86</v>
      </c>
      <c r="BN23" s="55" t="s">
        <v>87</v>
      </c>
      <c r="BO23" s="587">
        <v>11.3</v>
      </c>
      <c r="BP23" s="55" t="s">
        <v>87</v>
      </c>
      <c r="BQ23" s="148" t="s">
        <v>125</v>
      </c>
      <c r="BR23" s="55" t="s">
        <v>87</v>
      </c>
      <c r="BS23" s="587">
        <v>11.6</v>
      </c>
      <c r="BT23" s="55" t="s">
        <v>87</v>
      </c>
      <c r="BU23" s="151" t="s">
        <v>86</v>
      </c>
      <c r="BV23" s="55" t="s">
        <v>87</v>
      </c>
      <c r="BW23" s="587">
        <v>11.9</v>
      </c>
      <c r="BX23" s="55" t="s">
        <v>87</v>
      </c>
      <c r="BY23" s="151" t="s">
        <v>86</v>
      </c>
      <c r="BZ23" s="55" t="s">
        <v>87</v>
      </c>
      <c r="CA23" s="587">
        <v>12.3</v>
      </c>
      <c r="CB23" s="55" t="s">
        <v>87</v>
      </c>
      <c r="CC23" s="151" t="s">
        <v>86</v>
      </c>
      <c r="CD23" s="55" t="s">
        <v>87</v>
      </c>
      <c r="CE23" s="587">
        <v>12.7</v>
      </c>
      <c r="CF23" s="55" t="s">
        <v>87</v>
      </c>
      <c r="CG23" s="151" t="s">
        <v>86</v>
      </c>
      <c r="CH23" s="55" t="s">
        <v>87</v>
      </c>
      <c r="CI23" s="587">
        <v>13</v>
      </c>
      <c r="CJ23" s="55" t="s">
        <v>87</v>
      </c>
      <c r="CK23" s="151" t="s">
        <v>86</v>
      </c>
      <c r="CL23" s="55" t="s">
        <v>87</v>
      </c>
      <c r="CM23" s="587">
        <v>13.4</v>
      </c>
      <c r="CN23" s="55" t="s">
        <v>87</v>
      </c>
      <c r="CO23" s="151" t="s">
        <v>86</v>
      </c>
      <c r="CP23" s="55" t="s">
        <v>87</v>
      </c>
      <c r="CQ23" s="587">
        <v>13.8</v>
      </c>
      <c r="CR23" s="55" t="s">
        <v>87</v>
      </c>
      <c r="CS23" s="151" t="s">
        <v>86</v>
      </c>
      <c r="CT23" s="55" t="s">
        <v>87</v>
      </c>
      <c r="CU23" s="588">
        <v>14.3</v>
      </c>
      <c r="CV23" s="63" t="s">
        <v>87</v>
      </c>
      <c r="CW23" s="151" t="s">
        <v>86</v>
      </c>
      <c r="CX23" s="63" t="s">
        <v>87</v>
      </c>
      <c r="CY23" s="210">
        <f t="shared" ref="CY23:CY31" si="6">BC23+BG23+BK23+BO23+BS23+BW23+CA23+CE23+CI23+CM23+CQ23+CU23</f>
        <v>145.50000000000003</v>
      </c>
      <c r="CZ23" s="17" t="s">
        <v>167</v>
      </c>
      <c r="DA23" s="17" t="s">
        <v>168</v>
      </c>
      <c r="DB23" s="17" t="s">
        <v>169</v>
      </c>
      <c r="DC23" s="17" t="s">
        <v>176</v>
      </c>
      <c r="DD23" s="33">
        <v>3169001</v>
      </c>
      <c r="DE23" s="39" t="s">
        <v>177</v>
      </c>
      <c r="DF23" s="61" t="s">
        <v>87</v>
      </c>
      <c r="DG23" s="61" t="s">
        <v>87</v>
      </c>
      <c r="DH23" s="61" t="s">
        <v>87</v>
      </c>
      <c r="DI23" s="61" t="s">
        <v>87</v>
      </c>
      <c r="DJ23" s="61" t="s">
        <v>87</v>
      </c>
      <c r="DK23" s="61" t="s">
        <v>87</v>
      </c>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337"/>
      <c r="VL23" s="90"/>
    </row>
    <row r="24" spans="1:584" s="35" customFormat="1" ht="132">
      <c r="A24" s="386" t="s">
        <v>70</v>
      </c>
      <c r="B24" s="756"/>
      <c r="C24" s="388" t="s">
        <v>118</v>
      </c>
      <c r="D24" s="757"/>
      <c r="E24" s="34" t="s">
        <v>119</v>
      </c>
      <c r="F24" s="34" t="s">
        <v>120</v>
      </c>
      <c r="G24" s="227" t="s">
        <v>159</v>
      </c>
      <c r="H24" s="34" t="s">
        <v>75</v>
      </c>
      <c r="I24" s="34" t="s">
        <v>76</v>
      </c>
      <c r="J24" s="34" t="s">
        <v>76</v>
      </c>
      <c r="K24" s="234">
        <v>0.313</v>
      </c>
      <c r="L24" s="34">
        <v>2017</v>
      </c>
      <c r="M24" s="227">
        <v>2020</v>
      </c>
      <c r="N24" s="227">
        <v>2030</v>
      </c>
      <c r="O24" s="36" t="s">
        <v>77</v>
      </c>
      <c r="P24" s="339">
        <v>0.32300000000000001</v>
      </c>
      <c r="Q24" s="359">
        <v>0.33300000000000002</v>
      </c>
      <c r="R24" s="234">
        <v>0.34300000000000003</v>
      </c>
      <c r="S24" s="234">
        <v>0.35299999999999998</v>
      </c>
      <c r="T24" s="234">
        <v>0.36299999999999999</v>
      </c>
      <c r="U24" s="234">
        <v>0.373</v>
      </c>
      <c r="V24" s="234">
        <v>0.38300000000000001</v>
      </c>
      <c r="W24" s="234">
        <v>0.39300000000000002</v>
      </c>
      <c r="X24" s="234">
        <v>0.40300000000000002</v>
      </c>
      <c r="Y24" s="234">
        <v>0.41299999999999998</v>
      </c>
      <c r="Z24" s="234">
        <v>0.42299999999999999</v>
      </c>
      <c r="AA24" s="234">
        <v>0.42299999999999999</v>
      </c>
      <c r="AB24" s="227" t="s">
        <v>172</v>
      </c>
      <c r="AC24" s="345">
        <v>4.4642857142857097E-3</v>
      </c>
      <c r="AD24" s="17" t="s">
        <v>173</v>
      </c>
      <c r="AE24" s="17" t="s">
        <v>174</v>
      </c>
      <c r="AF24" s="99" t="s">
        <v>163</v>
      </c>
      <c r="AG24" s="99" t="s">
        <v>164</v>
      </c>
      <c r="AH24" s="500" t="s">
        <v>165</v>
      </c>
      <c r="AI24" s="33" t="s">
        <v>84</v>
      </c>
      <c r="AJ24" s="522" t="s">
        <v>85</v>
      </c>
      <c r="AK24" s="353" t="s">
        <v>85</v>
      </c>
      <c r="AL24" s="416">
        <v>0</v>
      </c>
      <c r="AM24" s="33">
        <v>2018</v>
      </c>
      <c r="AN24" s="430">
        <v>2019</v>
      </c>
      <c r="AO24" s="181">
        <v>2030</v>
      </c>
      <c r="AP24" s="17">
        <v>1</v>
      </c>
      <c r="AQ24" s="17">
        <v>1</v>
      </c>
      <c r="AR24" s="23">
        <v>1</v>
      </c>
      <c r="AS24" s="23">
        <v>1</v>
      </c>
      <c r="AT24" s="23">
        <v>1</v>
      </c>
      <c r="AU24" s="23">
        <v>1</v>
      </c>
      <c r="AV24" s="23">
        <v>1</v>
      </c>
      <c r="AW24" s="23">
        <v>1</v>
      </c>
      <c r="AX24" s="23">
        <v>1</v>
      </c>
      <c r="AY24" s="23">
        <v>1</v>
      </c>
      <c r="AZ24" s="23">
        <v>1</v>
      </c>
      <c r="BA24" s="23">
        <v>1</v>
      </c>
      <c r="BB24" s="23">
        <v>12</v>
      </c>
      <c r="BC24" s="589">
        <v>10</v>
      </c>
      <c r="BD24" s="590">
        <v>10</v>
      </c>
      <c r="BE24" s="148" t="s">
        <v>86</v>
      </c>
      <c r="BF24" s="26">
        <v>7527</v>
      </c>
      <c r="BG24" s="589">
        <v>10.3</v>
      </c>
      <c r="BH24" s="590" t="s">
        <v>87</v>
      </c>
      <c r="BI24" s="590" t="s">
        <v>86</v>
      </c>
      <c r="BJ24" s="26" t="s">
        <v>175</v>
      </c>
      <c r="BK24" s="447">
        <v>10.6</v>
      </c>
      <c r="BL24" s="148" t="s">
        <v>87</v>
      </c>
      <c r="BM24" s="148" t="s">
        <v>86</v>
      </c>
      <c r="BN24" s="148" t="s">
        <v>87</v>
      </c>
      <c r="BO24" s="591">
        <v>10.9</v>
      </c>
      <c r="BP24" s="148" t="s">
        <v>87</v>
      </c>
      <c r="BQ24" s="148" t="s">
        <v>125</v>
      </c>
      <c r="BR24" s="148" t="s">
        <v>87</v>
      </c>
      <c r="BS24" s="591">
        <v>11.2</v>
      </c>
      <c r="BT24" s="148" t="s">
        <v>87</v>
      </c>
      <c r="BU24" s="151" t="s">
        <v>86</v>
      </c>
      <c r="BV24" s="148" t="s">
        <v>87</v>
      </c>
      <c r="BW24" s="591">
        <v>11.5</v>
      </c>
      <c r="BX24" s="148" t="s">
        <v>87</v>
      </c>
      <c r="BY24" s="151" t="s">
        <v>86</v>
      </c>
      <c r="BZ24" s="148" t="s">
        <v>87</v>
      </c>
      <c r="CA24" s="591">
        <v>11.8</v>
      </c>
      <c r="CB24" s="148" t="s">
        <v>87</v>
      </c>
      <c r="CC24" s="151" t="s">
        <v>86</v>
      </c>
      <c r="CD24" s="148" t="s">
        <v>87</v>
      </c>
      <c r="CE24" s="591">
        <v>12.1</v>
      </c>
      <c r="CF24" s="148" t="s">
        <v>87</v>
      </c>
      <c r="CG24" s="151" t="s">
        <v>86</v>
      </c>
      <c r="CH24" s="148" t="s">
        <v>87</v>
      </c>
      <c r="CI24" s="591">
        <v>12.4</v>
      </c>
      <c r="CJ24" s="148" t="s">
        <v>87</v>
      </c>
      <c r="CK24" s="151" t="s">
        <v>86</v>
      </c>
      <c r="CL24" s="148" t="s">
        <v>87</v>
      </c>
      <c r="CM24" s="591">
        <v>12.7</v>
      </c>
      <c r="CN24" s="148" t="s">
        <v>87</v>
      </c>
      <c r="CO24" s="151" t="s">
        <v>86</v>
      </c>
      <c r="CP24" s="148" t="s">
        <v>87</v>
      </c>
      <c r="CQ24" s="591">
        <v>13</v>
      </c>
      <c r="CR24" s="148" t="s">
        <v>87</v>
      </c>
      <c r="CS24" s="151" t="s">
        <v>86</v>
      </c>
      <c r="CT24" s="148" t="s">
        <v>87</v>
      </c>
      <c r="CU24" s="592">
        <v>13.3</v>
      </c>
      <c r="CV24" s="92" t="s">
        <v>87</v>
      </c>
      <c r="CW24" s="151" t="s">
        <v>86</v>
      </c>
      <c r="CX24" s="92" t="s">
        <v>87</v>
      </c>
      <c r="CY24" s="210">
        <f t="shared" si="6"/>
        <v>139.80000000000001</v>
      </c>
      <c r="CZ24" s="17" t="s">
        <v>167</v>
      </c>
      <c r="DA24" s="17" t="s">
        <v>168</v>
      </c>
      <c r="DB24" s="17" t="s">
        <v>169</v>
      </c>
      <c r="DC24" s="17" t="s">
        <v>176</v>
      </c>
      <c r="DD24" s="33">
        <v>3169001</v>
      </c>
      <c r="DE24" s="39" t="s">
        <v>177</v>
      </c>
      <c r="DF24" s="61" t="s">
        <v>87</v>
      </c>
      <c r="DG24" s="61" t="s">
        <v>87</v>
      </c>
      <c r="DH24" s="61" t="s">
        <v>87</v>
      </c>
      <c r="DI24" s="61" t="s">
        <v>87</v>
      </c>
      <c r="DJ24" s="61" t="s">
        <v>87</v>
      </c>
      <c r="DK24" s="61" t="s">
        <v>87</v>
      </c>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337"/>
      <c r="VL24" s="90"/>
    </row>
    <row r="25" spans="1:584" s="35" customFormat="1" ht="82.5">
      <c r="A25" s="386" t="s">
        <v>70</v>
      </c>
      <c r="B25" s="756"/>
      <c r="C25" s="389" t="s">
        <v>178</v>
      </c>
      <c r="D25" s="755">
        <v>3.5714285714285698E-2</v>
      </c>
      <c r="E25" s="34" t="s">
        <v>179</v>
      </c>
      <c r="F25" s="34" t="s">
        <v>180</v>
      </c>
      <c r="G25" s="34" t="s">
        <v>181</v>
      </c>
      <c r="H25" s="34" t="s">
        <v>75</v>
      </c>
      <c r="I25" s="34" t="s">
        <v>182</v>
      </c>
      <c r="J25" s="34" t="s">
        <v>182</v>
      </c>
      <c r="K25" s="424">
        <v>0.1</v>
      </c>
      <c r="L25" s="34">
        <v>2017</v>
      </c>
      <c r="M25" s="34">
        <v>2020</v>
      </c>
      <c r="N25" s="34">
        <v>2030</v>
      </c>
      <c r="O25" s="36" t="s">
        <v>77</v>
      </c>
      <c r="P25" s="425">
        <v>0.1</v>
      </c>
      <c r="Q25" s="426">
        <v>0.105</v>
      </c>
      <c r="R25" s="426">
        <v>0.105</v>
      </c>
      <c r="S25" s="426">
        <v>0.105</v>
      </c>
      <c r="T25" s="426">
        <v>0.11</v>
      </c>
      <c r="U25" s="426">
        <v>0.11</v>
      </c>
      <c r="V25" s="426">
        <v>0.11</v>
      </c>
      <c r="W25" s="426">
        <v>0.115</v>
      </c>
      <c r="X25" s="426">
        <v>0.115</v>
      </c>
      <c r="Y25" s="426">
        <v>0.115</v>
      </c>
      <c r="Z25" s="426">
        <v>0.12</v>
      </c>
      <c r="AA25" s="426">
        <v>0.12</v>
      </c>
      <c r="AB25" s="395" t="s">
        <v>183</v>
      </c>
      <c r="AC25" s="345">
        <v>7.14285714285714E-3</v>
      </c>
      <c r="AD25" s="133" t="s">
        <v>184</v>
      </c>
      <c r="AE25" s="133" t="s">
        <v>185</v>
      </c>
      <c r="AF25" s="539" t="s">
        <v>186</v>
      </c>
      <c r="AG25" s="99" t="s">
        <v>187</v>
      </c>
      <c r="AH25" s="501" t="s">
        <v>188</v>
      </c>
      <c r="AI25" s="34" t="s">
        <v>115</v>
      </c>
      <c r="AJ25" s="522" t="s">
        <v>85</v>
      </c>
      <c r="AK25" s="353" t="s">
        <v>85</v>
      </c>
      <c r="AL25" s="17">
        <v>34</v>
      </c>
      <c r="AM25" s="134">
        <v>2018</v>
      </c>
      <c r="AN25" s="431">
        <v>2020</v>
      </c>
      <c r="AO25" s="431">
        <v>2030</v>
      </c>
      <c r="AP25" s="135">
        <v>0</v>
      </c>
      <c r="AQ25" s="135">
        <v>5</v>
      </c>
      <c r="AR25" s="135">
        <v>5</v>
      </c>
      <c r="AS25" s="135">
        <v>5</v>
      </c>
      <c r="AT25" s="135">
        <v>5</v>
      </c>
      <c r="AU25" s="135">
        <v>5</v>
      </c>
      <c r="AV25" s="140">
        <v>5</v>
      </c>
      <c r="AW25" s="140">
        <v>5</v>
      </c>
      <c r="AX25" s="140">
        <v>5</v>
      </c>
      <c r="AY25" s="140">
        <v>5</v>
      </c>
      <c r="AZ25" s="140">
        <v>5</v>
      </c>
      <c r="BA25" s="140">
        <v>5</v>
      </c>
      <c r="BB25" s="140">
        <f>+SUM(AP25:BA25)</f>
        <v>55</v>
      </c>
      <c r="BC25" s="148">
        <v>0</v>
      </c>
      <c r="BD25" s="148">
        <v>0</v>
      </c>
      <c r="BE25" s="593" t="s">
        <v>87</v>
      </c>
      <c r="BF25" s="431" t="s">
        <v>87</v>
      </c>
      <c r="BG25" s="453">
        <v>29.278529411764705</v>
      </c>
      <c r="BH25" s="137" t="s">
        <v>87</v>
      </c>
      <c r="BI25" s="137" t="s">
        <v>189</v>
      </c>
      <c r="BJ25" s="431" t="s">
        <v>87</v>
      </c>
      <c r="BK25" s="453">
        <v>29.278529411764705</v>
      </c>
      <c r="BL25" s="137" t="s">
        <v>87</v>
      </c>
      <c r="BM25" s="137" t="s">
        <v>189</v>
      </c>
      <c r="BN25" s="137" t="s">
        <v>87</v>
      </c>
      <c r="BO25" s="453">
        <v>29.278529411764705</v>
      </c>
      <c r="BP25" s="137" t="s">
        <v>87</v>
      </c>
      <c r="BQ25" s="137" t="s">
        <v>189</v>
      </c>
      <c r="BR25" s="137" t="s">
        <v>87</v>
      </c>
      <c r="BS25" s="453">
        <v>29.278529411764705</v>
      </c>
      <c r="BT25" s="137" t="s">
        <v>87</v>
      </c>
      <c r="BU25" s="137" t="s">
        <v>189</v>
      </c>
      <c r="BV25" s="137" t="s">
        <v>87</v>
      </c>
      <c r="BW25" s="453">
        <v>29.278529411764705</v>
      </c>
      <c r="BX25" s="137" t="s">
        <v>87</v>
      </c>
      <c r="BY25" s="137" t="s">
        <v>189</v>
      </c>
      <c r="BZ25" s="137" t="s">
        <v>87</v>
      </c>
      <c r="CA25" s="453">
        <v>29.278529411764705</v>
      </c>
      <c r="CB25" s="137" t="s">
        <v>87</v>
      </c>
      <c r="CC25" s="137" t="s">
        <v>189</v>
      </c>
      <c r="CD25" s="137" t="s">
        <v>87</v>
      </c>
      <c r="CE25" s="453">
        <v>29.278529411764705</v>
      </c>
      <c r="CF25" s="137" t="s">
        <v>87</v>
      </c>
      <c r="CG25" s="137" t="s">
        <v>189</v>
      </c>
      <c r="CH25" s="137" t="s">
        <v>87</v>
      </c>
      <c r="CI25" s="453">
        <v>29.278529411764705</v>
      </c>
      <c r="CJ25" s="137" t="s">
        <v>87</v>
      </c>
      <c r="CK25" s="137" t="s">
        <v>189</v>
      </c>
      <c r="CL25" s="137" t="s">
        <v>87</v>
      </c>
      <c r="CM25" s="453">
        <v>29.278529411764705</v>
      </c>
      <c r="CN25" s="137" t="s">
        <v>87</v>
      </c>
      <c r="CO25" s="137" t="s">
        <v>189</v>
      </c>
      <c r="CP25" s="137" t="s">
        <v>87</v>
      </c>
      <c r="CQ25" s="453">
        <v>29.278529411764705</v>
      </c>
      <c r="CR25" s="137" t="s">
        <v>87</v>
      </c>
      <c r="CS25" s="137" t="s">
        <v>189</v>
      </c>
      <c r="CT25" s="137" t="s">
        <v>87</v>
      </c>
      <c r="CU25" s="454">
        <v>29.278529411764705</v>
      </c>
      <c r="CV25" s="135" t="s">
        <v>87</v>
      </c>
      <c r="CW25" s="137" t="s">
        <v>189</v>
      </c>
      <c r="CX25" s="135" t="s">
        <v>87</v>
      </c>
      <c r="CY25" s="210">
        <f t="shared" si="6"/>
        <v>322.06382352941171</v>
      </c>
      <c r="CZ25" s="141" t="s">
        <v>190</v>
      </c>
      <c r="DA25" s="139" t="s">
        <v>191</v>
      </c>
      <c r="DB25" s="141" t="s">
        <v>192</v>
      </c>
      <c r="DC25" s="141" t="s">
        <v>193</v>
      </c>
      <c r="DD25" s="142">
        <v>2417900</v>
      </c>
      <c r="DE25" s="321" t="s">
        <v>194</v>
      </c>
      <c r="DF25" s="61" t="s">
        <v>87</v>
      </c>
      <c r="DG25" s="61" t="s">
        <v>87</v>
      </c>
      <c r="DH25" s="61" t="s">
        <v>87</v>
      </c>
      <c r="DI25" s="61" t="s">
        <v>87</v>
      </c>
      <c r="DJ25" s="61" t="s">
        <v>87</v>
      </c>
      <c r="DK25" s="61" t="s">
        <v>87</v>
      </c>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337"/>
      <c r="VL25" s="90"/>
    </row>
    <row r="26" spans="1:584" s="35" customFormat="1" ht="57" customHeight="1">
      <c r="A26" s="386" t="s">
        <v>70</v>
      </c>
      <c r="B26" s="756"/>
      <c r="C26" s="389" t="s">
        <v>178</v>
      </c>
      <c r="D26" s="756"/>
      <c r="E26" s="34" t="s">
        <v>179</v>
      </c>
      <c r="F26" s="34" t="s">
        <v>180</v>
      </c>
      <c r="G26" s="34" t="s">
        <v>181</v>
      </c>
      <c r="H26" s="34" t="s">
        <v>75</v>
      </c>
      <c r="I26" s="34" t="s">
        <v>182</v>
      </c>
      <c r="J26" s="34" t="s">
        <v>182</v>
      </c>
      <c r="K26" s="424">
        <v>0.1</v>
      </c>
      <c r="L26" s="34">
        <v>2017</v>
      </c>
      <c r="M26" s="34">
        <v>2020</v>
      </c>
      <c r="N26" s="34">
        <v>2030</v>
      </c>
      <c r="O26" s="36" t="s">
        <v>77</v>
      </c>
      <c r="P26" s="425">
        <v>0.1</v>
      </c>
      <c r="Q26" s="426">
        <v>0.105</v>
      </c>
      <c r="R26" s="426">
        <v>0.105</v>
      </c>
      <c r="S26" s="426">
        <v>0.105</v>
      </c>
      <c r="T26" s="426">
        <v>0.11</v>
      </c>
      <c r="U26" s="426">
        <v>0.11</v>
      </c>
      <c r="V26" s="426">
        <v>0.11</v>
      </c>
      <c r="W26" s="426">
        <v>0.115</v>
      </c>
      <c r="X26" s="426">
        <v>0.115</v>
      </c>
      <c r="Y26" s="426">
        <v>0.115</v>
      </c>
      <c r="Z26" s="426">
        <v>0.12</v>
      </c>
      <c r="AA26" s="426">
        <v>0.12</v>
      </c>
      <c r="AB26" s="395" t="s">
        <v>195</v>
      </c>
      <c r="AC26" s="345">
        <v>7.14285714285714E-3</v>
      </c>
      <c r="AD26" s="132" t="s">
        <v>196</v>
      </c>
      <c r="AE26" s="132" t="s">
        <v>197</v>
      </c>
      <c r="AF26" s="540" t="s">
        <v>186</v>
      </c>
      <c r="AG26" s="541" t="s">
        <v>141</v>
      </c>
      <c r="AH26" s="502" t="s">
        <v>198</v>
      </c>
      <c r="AI26" s="530" t="s">
        <v>84</v>
      </c>
      <c r="AJ26" s="522" t="s">
        <v>85</v>
      </c>
      <c r="AK26" s="353" t="s">
        <v>85</v>
      </c>
      <c r="AL26" s="17" t="s">
        <v>199</v>
      </c>
      <c r="AM26" s="134">
        <v>2019</v>
      </c>
      <c r="AN26" s="431">
        <v>2020</v>
      </c>
      <c r="AO26" s="431">
        <v>2030</v>
      </c>
      <c r="AP26" s="140">
        <v>0</v>
      </c>
      <c r="AQ26" s="140">
        <v>21</v>
      </c>
      <c r="AR26" s="140">
        <v>21</v>
      </c>
      <c r="AS26" s="140">
        <v>21</v>
      </c>
      <c r="AT26" s="140">
        <v>21</v>
      </c>
      <c r="AU26" s="140">
        <v>21</v>
      </c>
      <c r="AV26" s="140">
        <v>21</v>
      </c>
      <c r="AW26" s="140">
        <v>21</v>
      </c>
      <c r="AX26" s="140">
        <v>21</v>
      </c>
      <c r="AY26" s="140">
        <v>21</v>
      </c>
      <c r="AZ26" s="140">
        <v>21</v>
      </c>
      <c r="BA26" s="140">
        <v>21</v>
      </c>
      <c r="BB26" s="140">
        <v>21</v>
      </c>
      <c r="BC26" s="148">
        <v>0</v>
      </c>
      <c r="BD26" s="148">
        <v>0</v>
      </c>
      <c r="BE26" s="593" t="s">
        <v>87</v>
      </c>
      <c r="BF26" s="662" t="s">
        <v>87</v>
      </c>
      <c r="BG26" s="453">
        <v>36.479999999999997</v>
      </c>
      <c r="BH26" s="136" t="s">
        <v>87</v>
      </c>
      <c r="BI26" s="137" t="s">
        <v>189</v>
      </c>
      <c r="BJ26" s="675" t="s">
        <v>87</v>
      </c>
      <c r="BK26" s="453">
        <v>36.479999999999997</v>
      </c>
      <c r="BL26" s="136" t="s">
        <v>87</v>
      </c>
      <c r="BM26" s="137" t="s">
        <v>189</v>
      </c>
      <c r="BN26" s="136" t="s">
        <v>87</v>
      </c>
      <c r="BO26" s="453">
        <v>36.479999999999997</v>
      </c>
      <c r="BP26" s="136" t="s">
        <v>87</v>
      </c>
      <c r="BQ26" s="137" t="s">
        <v>189</v>
      </c>
      <c r="BR26" s="136" t="s">
        <v>87</v>
      </c>
      <c r="BS26" s="453">
        <v>36.479999999999997</v>
      </c>
      <c r="BT26" s="136" t="s">
        <v>87</v>
      </c>
      <c r="BU26" s="137" t="s">
        <v>189</v>
      </c>
      <c r="BV26" s="136" t="s">
        <v>87</v>
      </c>
      <c r="BW26" s="453">
        <v>36.479999999999997</v>
      </c>
      <c r="BX26" s="136" t="s">
        <v>87</v>
      </c>
      <c r="BY26" s="137" t="s">
        <v>189</v>
      </c>
      <c r="BZ26" s="136" t="s">
        <v>87</v>
      </c>
      <c r="CA26" s="453">
        <v>36.479999999999997</v>
      </c>
      <c r="CB26" s="136" t="s">
        <v>87</v>
      </c>
      <c r="CC26" s="137" t="s">
        <v>189</v>
      </c>
      <c r="CD26" s="136" t="s">
        <v>87</v>
      </c>
      <c r="CE26" s="453">
        <v>36.479999999999997</v>
      </c>
      <c r="CF26" s="136" t="s">
        <v>87</v>
      </c>
      <c r="CG26" s="137" t="s">
        <v>189</v>
      </c>
      <c r="CH26" s="136" t="s">
        <v>87</v>
      </c>
      <c r="CI26" s="453">
        <v>36.479999999999997</v>
      </c>
      <c r="CJ26" s="136" t="s">
        <v>87</v>
      </c>
      <c r="CK26" s="137" t="s">
        <v>189</v>
      </c>
      <c r="CL26" s="136" t="s">
        <v>87</v>
      </c>
      <c r="CM26" s="453">
        <v>36.479999999999997</v>
      </c>
      <c r="CN26" s="136" t="s">
        <v>87</v>
      </c>
      <c r="CO26" s="137" t="s">
        <v>189</v>
      </c>
      <c r="CP26" s="143" t="s">
        <v>87</v>
      </c>
      <c r="CQ26" s="453">
        <v>36.479999999999997</v>
      </c>
      <c r="CR26" s="136" t="s">
        <v>87</v>
      </c>
      <c r="CS26" s="137" t="s">
        <v>189</v>
      </c>
      <c r="CT26" s="143" t="s">
        <v>87</v>
      </c>
      <c r="CU26" s="454">
        <v>36.479999999999997</v>
      </c>
      <c r="CV26" s="135" t="s">
        <v>87</v>
      </c>
      <c r="CW26" s="137" t="s">
        <v>189</v>
      </c>
      <c r="CX26" s="135" t="s">
        <v>87</v>
      </c>
      <c r="CY26" s="210">
        <f t="shared" si="6"/>
        <v>401.28000000000003</v>
      </c>
      <c r="CZ26" s="144" t="s">
        <v>190</v>
      </c>
      <c r="DA26" s="139" t="s">
        <v>191</v>
      </c>
      <c r="DB26" s="144" t="s">
        <v>200</v>
      </c>
      <c r="DC26" s="138" t="s">
        <v>201</v>
      </c>
      <c r="DD26" s="138">
        <v>2417900</v>
      </c>
      <c r="DE26" s="321" t="s">
        <v>202</v>
      </c>
      <c r="DF26" s="61" t="s">
        <v>87</v>
      </c>
      <c r="DG26" s="61" t="s">
        <v>87</v>
      </c>
      <c r="DH26" s="61" t="s">
        <v>87</v>
      </c>
      <c r="DI26" s="61" t="s">
        <v>87</v>
      </c>
      <c r="DJ26" s="61" t="s">
        <v>87</v>
      </c>
      <c r="DK26" s="61" t="s">
        <v>87</v>
      </c>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337"/>
      <c r="VL26" s="90"/>
    </row>
    <row r="27" spans="1:584" s="35" customFormat="1" ht="99.75" customHeight="1">
      <c r="A27" s="386" t="s">
        <v>70</v>
      </c>
      <c r="B27" s="756"/>
      <c r="C27" s="389" t="s">
        <v>178</v>
      </c>
      <c r="D27" s="756"/>
      <c r="E27" s="34" t="s">
        <v>179</v>
      </c>
      <c r="F27" s="34" t="s">
        <v>180</v>
      </c>
      <c r="G27" s="34" t="s">
        <v>181</v>
      </c>
      <c r="H27" s="34" t="s">
        <v>75</v>
      </c>
      <c r="I27" s="34" t="s">
        <v>182</v>
      </c>
      <c r="J27" s="34" t="s">
        <v>182</v>
      </c>
      <c r="K27" s="424">
        <v>0.1</v>
      </c>
      <c r="L27" s="34">
        <v>2017</v>
      </c>
      <c r="M27" s="34">
        <v>2020</v>
      </c>
      <c r="N27" s="34">
        <v>2030</v>
      </c>
      <c r="O27" s="36" t="s">
        <v>77</v>
      </c>
      <c r="P27" s="425">
        <v>0.1</v>
      </c>
      <c r="Q27" s="426">
        <v>0.105</v>
      </c>
      <c r="R27" s="426">
        <v>0.105</v>
      </c>
      <c r="S27" s="426">
        <v>0.105</v>
      </c>
      <c r="T27" s="426">
        <v>0.11</v>
      </c>
      <c r="U27" s="426">
        <v>0.11</v>
      </c>
      <c r="V27" s="426">
        <v>0.11</v>
      </c>
      <c r="W27" s="426">
        <v>0.115</v>
      </c>
      <c r="X27" s="426">
        <v>0.115</v>
      </c>
      <c r="Y27" s="426">
        <v>0.115</v>
      </c>
      <c r="Z27" s="426">
        <v>0.12</v>
      </c>
      <c r="AA27" s="426">
        <v>0.12</v>
      </c>
      <c r="AB27" s="395" t="s">
        <v>203</v>
      </c>
      <c r="AC27" s="345">
        <v>7.14285714285714E-3</v>
      </c>
      <c r="AD27" s="17" t="s">
        <v>204</v>
      </c>
      <c r="AE27" s="17" t="s">
        <v>205</v>
      </c>
      <c r="AF27" s="99" t="s">
        <v>163</v>
      </c>
      <c r="AG27" s="99" t="s">
        <v>206</v>
      </c>
      <c r="AH27" s="39" t="s">
        <v>165</v>
      </c>
      <c r="AI27" s="227" t="s">
        <v>207</v>
      </c>
      <c r="AJ27" s="522" t="s">
        <v>85</v>
      </c>
      <c r="AK27" s="353" t="s">
        <v>85</v>
      </c>
      <c r="AL27" s="26">
        <v>27.5</v>
      </c>
      <c r="AM27" s="17">
        <v>2019</v>
      </c>
      <c r="AN27" s="26">
        <v>2019</v>
      </c>
      <c r="AO27" s="26">
        <v>2030</v>
      </c>
      <c r="AP27" s="26">
        <v>1</v>
      </c>
      <c r="AQ27" s="26">
        <v>1</v>
      </c>
      <c r="AR27" s="26">
        <v>1</v>
      </c>
      <c r="AS27" s="26">
        <v>1</v>
      </c>
      <c r="AT27" s="26">
        <v>1</v>
      </c>
      <c r="AU27" s="26">
        <v>1</v>
      </c>
      <c r="AV27" s="26">
        <v>1</v>
      </c>
      <c r="AW27" s="26">
        <v>1</v>
      </c>
      <c r="AX27" s="26">
        <v>1</v>
      </c>
      <c r="AY27" s="26">
        <v>1</v>
      </c>
      <c r="AZ27" s="26">
        <v>1</v>
      </c>
      <c r="BA27" s="17">
        <v>1</v>
      </c>
      <c r="BB27" s="36">
        <v>12</v>
      </c>
      <c r="BC27" s="60">
        <v>27.5</v>
      </c>
      <c r="BD27" s="148">
        <v>27.5</v>
      </c>
      <c r="BE27" s="148" t="s">
        <v>86</v>
      </c>
      <c r="BF27" s="26">
        <v>7527</v>
      </c>
      <c r="BG27" s="587">
        <v>28</v>
      </c>
      <c r="BH27" s="587">
        <v>28</v>
      </c>
      <c r="BI27" s="590" t="s">
        <v>86</v>
      </c>
      <c r="BJ27" s="26" t="s">
        <v>175</v>
      </c>
      <c r="BK27" s="587">
        <v>29.2</v>
      </c>
      <c r="BL27" s="148" t="s">
        <v>87</v>
      </c>
      <c r="BM27" s="148" t="s">
        <v>86</v>
      </c>
      <c r="BN27" s="148" t="s">
        <v>87</v>
      </c>
      <c r="BO27" s="587">
        <v>30</v>
      </c>
      <c r="BP27" s="148" t="s">
        <v>87</v>
      </c>
      <c r="BQ27" s="148" t="s">
        <v>125</v>
      </c>
      <c r="BR27" s="148" t="s">
        <v>87</v>
      </c>
      <c r="BS27" s="587">
        <v>31</v>
      </c>
      <c r="BT27" s="148" t="s">
        <v>87</v>
      </c>
      <c r="BU27" s="151" t="s">
        <v>86</v>
      </c>
      <c r="BV27" s="148" t="s">
        <v>87</v>
      </c>
      <c r="BW27" s="587">
        <v>31.9</v>
      </c>
      <c r="BX27" s="148" t="s">
        <v>87</v>
      </c>
      <c r="BY27" s="151" t="s">
        <v>86</v>
      </c>
      <c r="BZ27" s="148" t="s">
        <v>87</v>
      </c>
      <c r="CA27" s="587">
        <v>32.799999999999997</v>
      </c>
      <c r="CB27" s="148" t="s">
        <v>87</v>
      </c>
      <c r="CC27" s="151" t="s">
        <v>86</v>
      </c>
      <c r="CD27" s="148" t="s">
        <v>87</v>
      </c>
      <c r="CE27" s="587">
        <v>33.799999999999997</v>
      </c>
      <c r="CF27" s="148" t="s">
        <v>87</v>
      </c>
      <c r="CG27" s="151" t="s">
        <v>86</v>
      </c>
      <c r="CH27" s="148" t="s">
        <v>87</v>
      </c>
      <c r="CI27" s="587">
        <v>34.799999999999997</v>
      </c>
      <c r="CJ27" s="148" t="s">
        <v>87</v>
      </c>
      <c r="CK27" s="151" t="s">
        <v>86</v>
      </c>
      <c r="CL27" s="148" t="s">
        <v>87</v>
      </c>
      <c r="CM27" s="587">
        <v>35.9</v>
      </c>
      <c r="CN27" s="148" t="s">
        <v>87</v>
      </c>
      <c r="CO27" s="151" t="s">
        <v>86</v>
      </c>
      <c r="CP27" s="148" t="s">
        <v>87</v>
      </c>
      <c r="CQ27" s="587">
        <v>37</v>
      </c>
      <c r="CR27" s="148" t="s">
        <v>87</v>
      </c>
      <c r="CS27" s="151" t="s">
        <v>86</v>
      </c>
      <c r="CT27" s="148" t="s">
        <v>87</v>
      </c>
      <c r="CU27" s="588">
        <v>38.1</v>
      </c>
      <c r="CV27" s="92" t="s">
        <v>87</v>
      </c>
      <c r="CW27" s="151" t="s">
        <v>86</v>
      </c>
      <c r="CX27" s="92" t="s">
        <v>87</v>
      </c>
      <c r="CY27" s="210">
        <f t="shared" si="6"/>
        <v>390</v>
      </c>
      <c r="CZ27" s="17" t="s">
        <v>167</v>
      </c>
      <c r="DA27" s="17" t="s">
        <v>168</v>
      </c>
      <c r="DB27" s="17" t="s">
        <v>169</v>
      </c>
      <c r="DC27" s="17" t="s">
        <v>176</v>
      </c>
      <c r="DD27" s="33">
        <v>3169001</v>
      </c>
      <c r="DE27" s="39" t="s">
        <v>177</v>
      </c>
      <c r="DF27" s="61" t="s">
        <v>87</v>
      </c>
      <c r="DG27" s="61" t="s">
        <v>87</v>
      </c>
      <c r="DH27" s="61" t="s">
        <v>87</v>
      </c>
      <c r="DI27" s="61" t="s">
        <v>87</v>
      </c>
      <c r="DJ27" s="61" t="s">
        <v>87</v>
      </c>
      <c r="DK27" s="61" t="s">
        <v>87</v>
      </c>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337"/>
      <c r="VL27" s="90"/>
    </row>
    <row r="28" spans="1:584" s="35" customFormat="1" ht="89.25" customHeight="1">
      <c r="A28" s="386" t="s">
        <v>70</v>
      </c>
      <c r="B28" s="756"/>
      <c r="C28" s="389" t="s">
        <v>178</v>
      </c>
      <c r="D28" s="756"/>
      <c r="E28" s="34" t="s">
        <v>179</v>
      </c>
      <c r="F28" s="34" t="s">
        <v>180</v>
      </c>
      <c r="G28" s="34" t="s">
        <v>181</v>
      </c>
      <c r="H28" s="34" t="s">
        <v>75</v>
      </c>
      <c r="I28" s="34" t="s">
        <v>182</v>
      </c>
      <c r="J28" s="34" t="s">
        <v>182</v>
      </c>
      <c r="K28" s="424">
        <v>0.1</v>
      </c>
      <c r="L28" s="34">
        <v>2017</v>
      </c>
      <c r="M28" s="34">
        <v>2020</v>
      </c>
      <c r="N28" s="34">
        <v>2030</v>
      </c>
      <c r="O28" s="36" t="s">
        <v>77</v>
      </c>
      <c r="P28" s="425">
        <v>0.1</v>
      </c>
      <c r="Q28" s="426">
        <v>0.105</v>
      </c>
      <c r="R28" s="426">
        <v>0.105</v>
      </c>
      <c r="S28" s="426">
        <v>0.105</v>
      </c>
      <c r="T28" s="426">
        <v>0.11</v>
      </c>
      <c r="U28" s="426">
        <v>0.11</v>
      </c>
      <c r="V28" s="426">
        <v>0.11</v>
      </c>
      <c r="W28" s="426">
        <v>0.115</v>
      </c>
      <c r="X28" s="426">
        <v>0.115</v>
      </c>
      <c r="Y28" s="426">
        <v>0.115</v>
      </c>
      <c r="Z28" s="426">
        <v>0.12</v>
      </c>
      <c r="AA28" s="426">
        <v>0.12</v>
      </c>
      <c r="AB28" s="388" t="s">
        <v>208</v>
      </c>
      <c r="AC28" s="345">
        <v>7.14285714285714E-3</v>
      </c>
      <c r="AD28" s="178" t="s">
        <v>209</v>
      </c>
      <c r="AE28" s="178" t="s">
        <v>210</v>
      </c>
      <c r="AF28" s="542" t="s">
        <v>186</v>
      </c>
      <c r="AG28" s="543" t="s">
        <v>141</v>
      </c>
      <c r="AH28" s="503" t="s">
        <v>198</v>
      </c>
      <c r="AI28" s="530" t="s">
        <v>115</v>
      </c>
      <c r="AJ28" s="522" t="s">
        <v>85</v>
      </c>
      <c r="AK28" s="353" t="s">
        <v>85</v>
      </c>
      <c r="AL28" s="33">
        <v>40</v>
      </c>
      <c r="AM28" s="33">
        <v>2019</v>
      </c>
      <c r="AN28" s="26">
        <v>2019</v>
      </c>
      <c r="AO28" s="26">
        <v>2030</v>
      </c>
      <c r="AP28" s="17">
        <v>15</v>
      </c>
      <c r="AQ28" s="17">
        <v>15</v>
      </c>
      <c r="AR28" s="17">
        <v>15</v>
      </c>
      <c r="AS28" s="17">
        <v>15</v>
      </c>
      <c r="AT28" s="17">
        <v>15</v>
      </c>
      <c r="AU28" s="17">
        <v>15</v>
      </c>
      <c r="AV28" s="17">
        <v>15</v>
      </c>
      <c r="AW28" s="17">
        <v>15</v>
      </c>
      <c r="AX28" s="17">
        <v>15</v>
      </c>
      <c r="AY28" s="17">
        <v>15</v>
      </c>
      <c r="AZ28" s="17">
        <v>15</v>
      </c>
      <c r="BA28" s="17">
        <v>15</v>
      </c>
      <c r="BB28" s="17">
        <v>180</v>
      </c>
      <c r="BC28" s="60">
        <v>62.88</v>
      </c>
      <c r="BD28" s="148">
        <v>62.88</v>
      </c>
      <c r="BE28" s="148" t="s">
        <v>86</v>
      </c>
      <c r="BF28" s="663">
        <v>1014</v>
      </c>
      <c r="BG28" s="207">
        <v>62.88</v>
      </c>
      <c r="BH28" s="60" t="s">
        <v>87</v>
      </c>
      <c r="BI28" s="59" t="s">
        <v>189</v>
      </c>
      <c r="BJ28" s="663" t="s">
        <v>87</v>
      </c>
      <c r="BK28" s="207">
        <v>62.88</v>
      </c>
      <c r="BL28" s="60" t="s">
        <v>87</v>
      </c>
      <c r="BM28" s="59" t="s">
        <v>189</v>
      </c>
      <c r="BN28" s="60" t="s">
        <v>87</v>
      </c>
      <c r="BO28" s="207">
        <v>62.88</v>
      </c>
      <c r="BP28" s="60" t="s">
        <v>87</v>
      </c>
      <c r="BQ28" s="59" t="s">
        <v>189</v>
      </c>
      <c r="BR28" s="60" t="s">
        <v>87</v>
      </c>
      <c r="BS28" s="207">
        <v>62.88</v>
      </c>
      <c r="BT28" s="60" t="s">
        <v>87</v>
      </c>
      <c r="BU28" s="59" t="s">
        <v>189</v>
      </c>
      <c r="BV28" s="60" t="s">
        <v>87</v>
      </c>
      <c r="BW28" s="207">
        <v>62.88</v>
      </c>
      <c r="BX28" s="60" t="s">
        <v>87</v>
      </c>
      <c r="BY28" s="59" t="s">
        <v>189</v>
      </c>
      <c r="BZ28" s="60" t="s">
        <v>87</v>
      </c>
      <c r="CA28" s="207">
        <v>62.88</v>
      </c>
      <c r="CB28" s="60" t="s">
        <v>87</v>
      </c>
      <c r="CC28" s="59" t="s">
        <v>189</v>
      </c>
      <c r="CD28" s="60" t="s">
        <v>87</v>
      </c>
      <c r="CE28" s="207">
        <v>62.88</v>
      </c>
      <c r="CF28" s="60" t="s">
        <v>87</v>
      </c>
      <c r="CG28" s="59" t="s">
        <v>189</v>
      </c>
      <c r="CH28" s="60" t="s">
        <v>87</v>
      </c>
      <c r="CI28" s="207">
        <v>62.88</v>
      </c>
      <c r="CJ28" s="60" t="s">
        <v>87</v>
      </c>
      <c r="CK28" s="59" t="s">
        <v>189</v>
      </c>
      <c r="CL28" s="60" t="s">
        <v>87</v>
      </c>
      <c r="CM28" s="207">
        <v>62.88</v>
      </c>
      <c r="CN28" s="60" t="s">
        <v>87</v>
      </c>
      <c r="CO28" s="59" t="s">
        <v>189</v>
      </c>
      <c r="CP28" s="60" t="s">
        <v>87</v>
      </c>
      <c r="CQ28" s="207">
        <v>62.88</v>
      </c>
      <c r="CR28" s="60" t="s">
        <v>87</v>
      </c>
      <c r="CS28" s="59" t="s">
        <v>189</v>
      </c>
      <c r="CT28" s="60" t="s">
        <v>87</v>
      </c>
      <c r="CU28" s="450">
        <v>62.88</v>
      </c>
      <c r="CV28" s="17" t="s">
        <v>87</v>
      </c>
      <c r="CW28" s="59" t="s">
        <v>189</v>
      </c>
      <c r="CX28" s="17" t="s">
        <v>87</v>
      </c>
      <c r="CY28" s="210">
        <f t="shared" si="6"/>
        <v>754.56000000000006</v>
      </c>
      <c r="CZ28" s="25" t="s">
        <v>190</v>
      </c>
      <c r="DA28" s="34" t="s">
        <v>191</v>
      </c>
      <c r="DB28" s="25" t="s">
        <v>200</v>
      </c>
      <c r="DC28" s="25" t="s">
        <v>201</v>
      </c>
      <c r="DD28" s="25">
        <v>2417900</v>
      </c>
      <c r="DE28" s="322" t="s">
        <v>202</v>
      </c>
      <c r="DF28" s="61" t="s">
        <v>87</v>
      </c>
      <c r="DG28" s="61" t="s">
        <v>87</v>
      </c>
      <c r="DH28" s="61" t="s">
        <v>87</v>
      </c>
      <c r="DI28" s="61" t="s">
        <v>87</v>
      </c>
      <c r="DJ28" s="61" t="s">
        <v>87</v>
      </c>
      <c r="DK28" s="61" t="s">
        <v>87</v>
      </c>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337"/>
      <c r="VL28" s="90"/>
    </row>
    <row r="29" spans="1:584" s="35" customFormat="1" ht="212.25" customHeight="1">
      <c r="A29" s="386" t="s">
        <v>70</v>
      </c>
      <c r="B29" s="756"/>
      <c r="C29" s="389" t="s">
        <v>178</v>
      </c>
      <c r="D29" s="757"/>
      <c r="E29" s="34" t="s">
        <v>179</v>
      </c>
      <c r="F29" s="34" t="s">
        <v>180</v>
      </c>
      <c r="G29" s="34" t="s">
        <v>181</v>
      </c>
      <c r="H29" s="34" t="s">
        <v>75</v>
      </c>
      <c r="I29" s="34" t="s">
        <v>182</v>
      </c>
      <c r="J29" s="34" t="s">
        <v>182</v>
      </c>
      <c r="K29" s="424">
        <v>0.1</v>
      </c>
      <c r="L29" s="34">
        <v>2017</v>
      </c>
      <c r="M29" s="34">
        <v>2020</v>
      </c>
      <c r="N29" s="34">
        <v>2030</v>
      </c>
      <c r="O29" s="36" t="s">
        <v>77</v>
      </c>
      <c r="P29" s="425">
        <v>0.1</v>
      </c>
      <c r="Q29" s="426">
        <v>0.105</v>
      </c>
      <c r="R29" s="426">
        <v>0.105</v>
      </c>
      <c r="S29" s="426">
        <v>0.105</v>
      </c>
      <c r="T29" s="426">
        <v>0.11</v>
      </c>
      <c r="U29" s="426">
        <v>0.11</v>
      </c>
      <c r="V29" s="426">
        <v>0.11</v>
      </c>
      <c r="W29" s="426">
        <v>0.115</v>
      </c>
      <c r="X29" s="426">
        <v>0.115</v>
      </c>
      <c r="Y29" s="426">
        <v>0.115</v>
      </c>
      <c r="Z29" s="426">
        <v>0.12</v>
      </c>
      <c r="AA29" s="426">
        <v>0.12</v>
      </c>
      <c r="AB29" s="395" t="s">
        <v>211</v>
      </c>
      <c r="AC29" s="345">
        <v>7.14285714285714E-3</v>
      </c>
      <c r="AD29" s="170" t="s">
        <v>212</v>
      </c>
      <c r="AE29" s="170" t="s">
        <v>213</v>
      </c>
      <c r="AF29" s="99" t="s">
        <v>163</v>
      </c>
      <c r="AG29" s="544" t="s">
        <v>206</v>
      </c>
      <c r="AH29" s="205" t="s">
        <v>165</v>
      </c>
      <c r="AI29" s="227" t="s">
        <v>207</v>
      </c>
      <c r="AJ29" s="414" t="s">
        <v>76</v>
      </c>
      <c r="AK29" s="57" t="s">
        <v>76</v>
      </c>
      <c r="AL29" s="432">
        <v>3</v>
      </c>
      <c r="AM29" s="170">
        <v>2019</v>
      </c>
      <c r="AN29" s="26">
        <v>2019</v>
      </c>
      <c r="AO29" s="26">
        <v>2030</v>
      </c>
      <c r="AP29" s="26">
        <v>1</v>
      </c>
      <c r="AQ29" s="26">
        <v>1</v>
      </c>
      <c r="AR29" s="26">
        <v>1</v>
      </c>
      <c r="AS29" s="26">
        <v>1</v>
      </c>
      <c r="AT29" s="26">
        <v>1</v>
      </c>
      <c r="AU29" s="26">
        <v>1</v>
      </c>
      <c r="AV29" s="26">
        <v>1</v>
      </c>
      <c r="AW29" s="26">
        <v>1</v>
      </c>
      <c r="AX29" s="26">
        <v>1</v>
      </c>
      <c r="AY29" s="26">
        <v>1</v>
      </c>
      <c r="AZ29" s="181">
        <v>1</v>
      </c>
      <c r="BA29" s="170">
        <v>1</v>
      </c>
      <c r="BB29" s="206">
        <v>12</v>
      </c>
      <c r="BC29" s="60">
        <v>3</v>
      </c>
      <c r="BD29" s="148">
        <v>3</v>
      </c>
      <c r="BE29" s="447" t="s">
        <v>86</v>
      </c>
      <c r="BF29" s="432" t="s">
        <v>175</v>
      </c>
      <c r="BG29" s="589">
        <v>3</v>
      </c>
      <c r="BH29" s="589">
        <v>3</v>
      </c>
      <c r="BI29" s="589" t="s">
        <v>86</v>
      </c>
      <c r="BJ29" s="432" t="s">
        <v>175</v>
      </c>
      <c r="BK29" s="587">
        <v>3.2</v>
      </c>
      <c r="BL29" s="148" t="s">
        <v>87</v>
      </c>
      <c r="BM29" s="148" t="s">
        <v>86</v>
      </c>
      <c r="BN29" s="148" t="s">
        <v>87</v>
      </c>
      <c r="BO29" s="587">
        <v>3.3</v>
      </c>
      <c r="BP29" s="148" t="s">
        <v>87</v>
      </c>
      <c r="BQ29" s="148" t="s">
        <v>125</v>
      </c>
      <c r="BR29" s="148" t="s">
        <v>87</v>
      </c>
      <c r="BS29" s="587">
        <v>3.4</v>
      </c>
      <c r="BT29" s="148" t="s">
        <v>87</v>
      </c>
      <c r="BU29" s="151" t="s">
        <v>86</v>
      </c>
      <c r="BV29" s="148" t="s">
        <v>87</v>
      </c>
      <c r="BW29" s="587">
        <v>3.5</v>
      </c>
      <c r="BX29" s="148" t="s">
        <v>87</v>
      </c>
      <c r="BY29" s="151" t="s">
        <v>86</v>
      </c>
      <c r="BZ29" s="148" t="s">
        <v>87</v>
      </c>
      <c r="CA29" s="587">
        <v>3.6</v>
      </c>
      <c r="CB29" s="148" t="s">
        <v>87</v>
      </c>
      <c r="CC29" s="151" t="s">
        <v>86</v>
      </c>
      <c r="CD29" s="148" t="s">
        <v>87</v>
      </c>
      <c r="CE29" s="587">
        <v>3.7</v>
      </c>
      <c r="CF29" s="148" t="s">
        <v>87</v>
      </c>
      <c r="CG29" s="151" t="s">
        <v>86</v>
      </c>
      <c r="CH29" s="148" t="s">
        <v>87</v>
      </c>
      <c r="CI29" s="587">
        <v>3.8</v>
      </c>
      <c r="CJ29" s="148" t="s">
        <v>87</v>
      </c>
      <c r="CK29" s="151" t="s">
        <v>86</v>
      </c>
      <c r="CL29" s="148" t="s">
        <v>87</v>
      </c>
      <c r="CM29" s="587">
        <v>3.9</v>
      </c>
      <c r="CN29" s="148" t="s">
        <v>87</v>
      </c>
      <c r="CO29" s="151" t="s">
        <v>86</v>
      </c>
      <c r="CP29" s="148" t="s">
        <v>87</v>
      </c>
      <c r="CQ29" s="587">
        <v>4</v>
      </c>
      <c r="CR29" s="148" t="s">
        <v>87</v>
      </c>
      <c r="CS29" s="151" t="s">
        <v>86</v>
      </c>
      <c r="CT29" s="148" t="s">
        <v>87</v>
      </c>
      <c r="CU29" s="588">
        <v>4.2</v>
      </c>
      <c r="CV29" s="17" t="s">
        <v>87</v>
      </c>
      <c r="CW29" s="151" t="s">
        <v>86</v>
      </c>
      <c r="CX29" s="17" t="s">
        <v>87</v>
      </c>
      <c r="CY29" s="210">
        <f t="shared" si="6"/>
        <v>42.6</v>
      </c>
      <c r="CZ29" s="170" t="s">
        <v>167</v>
      </c>
      <c r="DA29" s="170" t="s">
        <v>168</v>
      </c>
      <c r="DB29" s="17" t="s">
        <v>169</v>
      </c>
      <c r="DC29" s="17" t="s">
        <v>176</v>
      </c>
      <c r="DD29" s="33">
        <v>3169001</v>
      </c>
      <c r="DE29" s="39" t="s">
        <v>177</v>
      </c>
      <c r="DF29" s="61" t="s">
        <v>87</v>
      </c>
      <c r="DG29" s="61" t="s">
        <v>87</v>
      </c>
      <c r="DH29" s="61" t="s">
        <v>87</v>
      </c>
      <c r="DI29" s="61" t="s">
        <v>87</v>
      </c>
      <c r="DJ29" s="61" t="s">
        <v>87</v>
      </c>
      <c r="DK29" s="61" t="s">
        <v>87</v>
      </c>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337"/>
      <c r="VL29" s="90"/>
    </row>
    <row r="30" spans="1:584" s="35" customFormat="1" ht="117" customHeight="1">
      <c r="A30" s="386" t="s">
        <v>70</v>
      </c>
      <c r="B30" s="756"/>
      <c r="C30" s="388" t="s">
        <v>214</v>
      </c>
      <c r="D30" s="755">
        <v>3.5714285714285698E-2</v>
      </c>
      <c r="E30" s="17" t="s">
        <v>215</v>
      </c>
      <c r="F30" s="17" t="s">
        <v>216</v>
      </c>
      <c r="G30" s="34" t="s">
        <v>181</v>
      </c>
      <c r="H30" s="34" t="s">
        <v>75</v>
      </c>
      <c r="I30" s="34" t="s">
        <v>182</v>
      </c>
      <c r="J30" s="34" t="s">
        <v>182</v>
      </c>
      <c r="K30" s="25">
        <v>0</v>
      </c>
      <c r="L30" s="25">
        <v>2021</v>
      </c>
      <c r="M30" s="34">
        <v>2020</v>
      </c>
      <c r="N30" s="34">
        <v>2030</v>
      </c>
      <c r="O30" s="36" t="s">
        <v>77</v>
      </c>
      <c r="P30" s="360">
        <v>0</v>
      </c>
      <c r="Q30" s="25">
        <v>5</v>
      </c>
      <c r="R30" s="25">
        <v>5</v>
      </c>
      <c r="S30" s="25">
        <v>5</v>
      </c>
      <c r="T30" s="25">
        <v>5</v>
      </c>
      <c r="U30" s="25">
        <v>5</v>
      </c>
      <c r="V30" s="25">
        <v>5</v>
      </c>
      <c r="W30" s="25">
        <v>5</v>
      </c>
      <c r="X30" s="25">
        <v>5</v>
      </c>
      <c r="Y30" s="25">
        <v>5</v>
      </c>
      <c r="Z30" s="295">
        <v>5</v>
      </c>
      <c r="AA30" s="36">
        <f>+SUM(O30:Z30)</f>
        <v>50</v>
      </c>
      <c r="AB30" s="389" t="s">
        <v>217</v>
      </c>
      <c r="AC30" s="345">
        <v>1.1904761904761901E-2</v>
      </c>
      <c r="AD30" s="57" t="s">
        <v>218</v>
      </c>
      <c r="AE30" s="397" t="s">
        <v>219</v>
      </c>
      <c r="AF30" s="99" t="s">
        <v>81</v>
      </c>
      <c r="AG30" s="99" t="s">
        <v>82</v>
      </c>
      <c r="AH30" s="246" t="s">
        <v>106</v>
      </c>
      <c r="AI30" s="57" t="s">
        <v>166</v>
      </c>
      <c r="AJ30" s="522" t="s">
        <v>85</v>
      </c>
      <c r="AK30" s="353" t="s">
        <v>85</v>
      </c>
      <c r="AL30" s="433">
        <v>0.8</v>
      </c>
      <c r="AM30" s="57">
        <v>2018</v>
      </c>
      <c r="AN30" s="57">
        <v>2020</v>
      </c>
      <c r="AO30" s="58">
        <v>2030</v>
      </c>
      <c r="AP30" s="56">
        <v>0</v>
      </c>
      <c r="AQ30" s="56">
        <v>1</v>
      </c>
      <c r="AR30" s="56">
        <v>1</v>
      </c>
      <c r="AS30" s="56">
        <v>1</v>
      </c>
      <c r="AT30" s="56">
        <v>1</v>
      </c>
      <c r="AU30" s="56">
        <v>1</v>
      </c>
      <c r="AV30" s="56">
        <v>1</v>
      </c>
      <c r="AW30" s="56">
        <v>1</v>
      </c>
      <c r="AX30" s="56">
        <v>1</v>
      </c>
      <c r="AY30" s="56">
        <v>1</v>
      </c>
      <c r="AZ30" s="56">
        <v>1</v>
      </c>
      <c r="BA30" s="56">
        <v>1</v>
      </c>
      <c r="BB30" s="56">
        <v>1</v>
      </c>
      <c r="BC30" s="451">
        <v>0</v>
      </c>
      <c r="BD30" s="151">
        <f>BC30</f>
        <v>0</v>
      </c>
      <c r="BE30" s="148" t="s">
        <v>87</v>
      </c>
      <c r="BF30" s="26" t="s">
        <v>87</v>
      </c>
      <c r="BG30" s="214">
        <v>1500</v>
      </c>
      <c r="BH30" s="148">
        <f>BG30</f>
        <v>1500</v>
      </c>
      <c r="BI30" s="148" t="s">
        <v>86</v>
      </c>
      <c r="BJ30" s="26" t="s">
        <v>87</v>
      </c>
      <c r="BK30" s="214">
        <v>1548.75</v>
      </c>
      <c r="BL30" s="582" t="s">
        <v>87</v>
      </c>
      <c r="BM30" s="148" t="s">
        <v>86</v>
      </c>
      <c r="BN30" s="582" t="s">
        <v>87</v>
      </c>
      <c r="BO30" s="214">
        <v>1596.606</v>
      </c>
      <c r="BP30" s="582" t="s">
        <v>87</v>
      </c>
      <c r="BQ30" s="148" t="s">
        <v>125</v>
      </c>
      <c r="BR30" s="582" t="s">
        <v>87</v>
      </c>
      <c r="BS30" s="214">
        <v>1644.5039999999999</v>
      </c>
      <c r="BT30" s="582" t="s">
        <v>87</v>
      </c>
      <c r="BU30" s="151" t="s">
        <v>86</v>
      </c>
      <c r="BV30" s="582" t="s">
        <v>87</v>
      </c>
      <c r="BW30" s="214">
        <v>1696.799</v>
      </c>
      <c r="BX30" s="582" t="s">
        <v>87</v>
      </c>
      <c r="BY30" s="151" t="s">
        <v>86</v>
      </c>
      <c r="BZ30" s="582" t="s">
        <v>87</v>
      </c>
      <c r="CA30" s="214">
        <v>1750.7570000000001</v>
      </c>
      <c r="CB30" s="582" t="s">
        <v>87</v>
      </c>
      <c r="CC30" s="151" t="s">
        <v>86</v>
      </c>
      <c r="CD30" s="582" t="s">
        <v>87</v>
      </c>
      <c r="CE30" s="214">
        <v>1806.431</v>
      </c>
      <c r="CF30" s="582" t="s">
        <v>87</v>
      </c>
      <c r="CG30" s="151" t="s">
        <v>86</v>
      </c>
      <c r="CH30" s="582" t="s">
        <v>87</v>
      </c>
      <c r="CI30" s="214">
        <v>1863.876</v>
      </c>
      <c r="CJ30" s="582" t="s">
        <v>87</v>
      </c>
      <c r="CK30" s="151" t="s">
        <v>86</v>
      </c>
      <c r="CL30" s="582" t="s">
        <v>87</v>
      </c>
      <c r="CM30" s="214">
        <v>1923.1469999999999</v>
      </c>
      <c r="CN30" s="582" t="s">
        <v>87</v>
      </c>
      <c r="CO30" s="151" t="s">
        <v>86</v>
      </c>
      <c r="CP30" s="582" t="s">
        <v>87</v>
      </c>
      <c r="CQ30" s="214">
        <v>1984.3030000000001</v>
      </c>
      <c r="CR30" s="582" t="s">
        <v>87</v>
      </c>
      <c r="CS30" s="151" t="s">
        <v>86</v>
      </c>
      <c r="CT30" s="150" t="s">
        <v>87</v>
      </c>
      <c r="CU30" s="452">
        <v>2047.404</v>
      </c>
      <c r="CV30" s="149" t="s">
        <v>87</v>
      </c>
      <c r="CW30" s="151" t="s">
        <v>86</v>
      </c>
      <c r="CX30" s="151" t="s">
        <v>87</v>
      </c>
      <c r="CY30" s="210">
        <f t="shared" si="6"/>
        <v>19362.576999999997</v>
      </c>
      <c r="CZ30" s="34" t="s">
        <v>88</v>
      </c>
      <c r="DA30" s="25" t="s">
        <v>89</v>
      </c>
      <c r="DB30" s="25" t="s">
        <v>90</v>
      </c>
      <c r="DC30" s="34" t="s">
        <v>91</v>
      </c>
      <c r="DD30" s="25" t="s">
        <v>100</v>
      </c>
      <c r="DE30" s="488" t="s">
        <v>93</v>
      </c>
      <c r="DF30" s="61" t="s">
        <v>87</v>
      </c>
      <c r="DG30" s="61" t="s">
        <v>87</v>
      </c>
      <c r="DH30" s="61" t="s">
        <v>87</v>
      </c>
      <c r="DI30" s="61" t="s">
        <v>87</v>
      </c>
      <c r="DJ30" s="61" t="s">
        <v>87</v>
      </c>
      <c r="DK30" s="61" t="s">
        <v>87</v>
      </c>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337"/>
      <c r="VL30" s="90"/>
    </row>
    <row r="31" spans="1:584" s="18" customFormat="1" ht="114.75" customHeight="1">
      <c r="A31" s="386" t="s">
        <v>70</v>
      </c>
      <c r="B31" s="756"/>
      <c r="C31" s="388" t="s">
        <v>214</v>
      </c>
      <c r="D31" s="756"/>
      <c r="E31" s="17" t="s">
        <v>215</v>
      </c>
      <c r="F31" s="17" t="s">
        <v>216</v>
      </c>
      <c r="G31" s="34" t="s">
        <v>181</v>
      </c>
      <c r="H31" s="34" t="s">
        <v>75</v>
      </c>
      <c r="I31" s="34" t="s">
        <v>182</v>
      </c>
      <c r="J31" s="34" t="s">
        <v>182</v>
      </c>
      <c r="K31" s="25">
        <v>0</v>
      </c>
      <c r="L31" s="25">
        <v>2021</v>
      </c>
      <c r="M31" s="34">
        <v>2020</v>
      </c>
      <c r="N31" s="34">
        <v>2030</v>
      </c>
      <c r="O31" s="36" t="s">
        <v>77</v>
      </c>
      <c r="P31" s="360">
        <v>0</v>
      </c>
      <c r="Q31" s="25">
        <v>5</v>
      </c>
      <c r="R31" s="25">
        <v>5</v>
      </c>
      <c r="S31" s="25">
        <v>5</v>
      </c>
      <c r="T31" s="25">
        <v>5</v>
      </c>
      <c r="U31" s="25">
        <v>5</v>
      </c>
      <c r="V31" s="25">
        <v>5</v>
      </c>
      <c r="W31" s="25">
        <v>5</v>
      </c>
      <c r="X31" s="25">
        <v>5</v>
      </c>
      <c r="Y31" s="25">
        <v>5</v>
      </c>
      <c r="Z31" s="295">
        <v>5</v>
      </c>
      <c r="AA31" s="36">
        <f>+SUM(O31:Z31)</f>
        <v>50</v>
      </c>
      <c r="AB31" s="388" t="s">
        <v>222</v>
      </c>
      <c r="AC31" s="345">
        <v>1.1904761904761901E-2</v>
      </c>
      <c r="AD31" s="37" t="s">
        <v>223</v>
      </c>
      <c r="AE31" s="409" t="s">
        <v>224</v>
      </c>
      <c r="AF31" s="545" t="s">
        <v>186</v>
      </c>
      <c r="AG31" s="543" t="s">
        <v>141</v>
      </c>
      <c r="AH31" s="502" t="s">
        <v>198</v>
      </c>
      <c r="AI31" s="531" t="s">
        <v>225</v>
      </c>
      <c r="AJ31" s="523" t="s">
        <v>226</v>
      </c>
      <c r="AK31" s="353" t="s">
        <v>85</v>
      </c>
      <c r="AL31" s="231" t="s">
        <v>87</v>
      </c>
      <c r="AM31" s="231" t="s">
        <v>87</v>
      </c>
      <c r="AN31" s="57">
        <v>2020</v>
      </c>
      <c r="AO31" s="58">
        <v>2030</v>
      </c>
      <c r="AP31" s="140">
        <v>0</v>
      </c>
      <c r="AQ31" s="140">
        <v>0</v>
      </c>
      <c r="AR31" s="140">
        <v>5</v>
      </c>
      <c r="AS31" s="140">
        <v>5</v>
      </c>
      <c r="AT31" s="140">
        <v>5</v>
      </c>
      <c r="AU31" s="140">
        <v>5</v>
      </c>
      <c r="AV31" s="140">
        <v>5</v>
      </c>
      <c r="AW31" s="140">
        <v>5</v>
      </c>
      <c r="AX31" s="140">
        <v>5</v>
      </c>
      <c r="AY31" s="140">
        <v>5</v>
      </c>
      <c r="AZ31" s="140">
        <v>5</v>
      </c>
      <c r="BA31" s="140">
        <v>5</v>
      </c>
      <c r="BB31" s="145">
        <f>+SUM(AP31:BA31)</f>
        <v>50</v>
      </c>
      <c r="BC31" s="451">
        <v>0</v>
      </c>
      <c r="BD31" s="451">
        <v>0</v>
      </c>
      <c r="BE31" s="148" t="s">
        <v>87</v>
      </c>
      <c r="BF31" s="664" t="s">
        <v>87</v>
      </c>
      <c r="BG31" s="207">
        <v>36.479999999999997</v>
      </c>
      <c r="BH31" s="136" t="s">
        <v>87</v>
      </c>
      <c r="BI31" s="137" t="s">
        <v>189</v>
      </c>
      <c r="BJ31" s="675" t="s">
        <v>87</v>
      </c>
      <c r="BK31" s="207">
        <v>36.479999999999997</v>
      </c>
      <c r="BL31" s="136" t="s">
        <v>87</v>
      </c>
      <c r="BM31" s="137" t="s">
        <v>189</v>
      </c>
      <c r="BN31" s="136" t="s">
        <v>87</v>
      </c>
      <c r="BO31" s="207">
        <v>36.479999999999997</v>
      </c>
      <c r="BP31" s="136" t="s">
        <v>87</v>
      </c>
      <c r="BQ31" s="137" t="s">
        <v>189</v>
      </c>
      <c r="BR31" s="136" t="s">
        <v>87</v>
      </c>
      <c r="BS31" s="207">
        <v>36.479999999999997</v>
      </c>
      <c r="BT31" s="136" t="s">
        <v>87</v>
      </c>
      <c r="BU31" s="137" t="s">
        <v>189</v>
      </c>
      <c r="BV31" s="136" t="s">
        <v>87</v>
      </c>
      <c r="BW31" s="207">
        <v>36.479999999999997</v>
      </c>
      <c r="BX31" s="136" t="s">
        <v>87</v>
      </c>
      <c r="BY31" s="137" t="s">
        <v>189</v>
      </c>
      <c r="BZ31" s="136" t="s">
        <v>87</v>
      </c>
      <c r="CA31" s="207">
        <v>36.479999999999997</v>
      </c>
      <c r="CB31" s="136" t="s">
        <v>87</v>
      </c>
      <c r="CC31" s="137" t="s">
        <v>189</v>
      </c>
      <c r="CD31" s="136" t="s">
        <v>87</v>
      </c>
      <c r="CE31" s="207">
        <v>36.479999999999997</v>
      </c>
      <c r="CF31" s="136" t="s">
        <v>87</v>
      </c>
      <c r="CG31" s="137" t="s">
        <v>189</v>
      </c>
      <c r="CH31" s="136" t="s">
        <v>87</v>
      </c>
      <c r="CI31" s="207">
        <v>36.479999999999997</v>
      </c>
      <c r="CJ31" s="136" t="s">
        <v>87</v>
      </c>
      <c r="CK31" s="137" t="s">
        <v>189</v>
      </c>
      <c r="CL31" s="136" t="s">
        <v>87</v>
      </c>
      <c r="CM31" s="207">
        <v>36.479999999999997</v>
      </c>
      <c r="CN31" s="136" t="s">
        <v>87</v>
      </c>
      <c r="CO31" s="137" t="s">
        <v>189</v>
      </c>
      <c r="CP31" s="136" t="s">
        <v>87</v>
      </c>
      <c r="CQ31" s="207">
        <v>36.479999999999997</v>
      </c>
      <c r="CR31" s="136" t="s">
        <v>87</v>
      </c>
      <c r="CS31" s="137" t="s">
        <v>189</v>
      </c>
      <c r="CT31" s="136" t="s">
        <v>87</v>
      </c>
      <c r="CU31" s="450">
        <v>36.479999999999997</v>
      </c>
      <c r="CV31" s="135" t="s">
        <v>87</v>
      </c>
      <c r="CW31" s="137" t="s">
        <v>189</v>
      </c>
      <c r="CX31" s="135" t="s">
        <v>87</v>
      </c>
      <c r="CY31" s="210">
        <f t="shared" si="6"/>
        <v>401.28000000000003</v>
      </c>
      <c r="CZ31" s="138" t="s">
        <v>190</v>
      </c>
      <c r="DA31" s="139" t="s">
        <v>191</v>
      </c>
      <c r="DB31" s="25" t="s">
        <v>227</v>
      </c>
      <c r="DC31" s="29" t="s">
        <v>220</v>
      </c>
      <c r="DD31" s="25">
        <v>2417900</v>
      </c>
      <c r="DE31" s="704" t="s">
        <v>221</v>
      </c>
      <c r="DF31" s="61" t="s">
        <v>87</v>
      </c>
      <c r="DG31" s="61" t="s">
        <v>87</v>
      </c>
      <c r="DH31" s="61" t="s">
        <v>87</v>
      </c>
      <c r="DI31" s="61" t="s">
        <v>87</v>
      </c>
      <c r="DJ31" s="61" t="s">
        <v>87</v>
      </c>
      <c r="DK31" s="61" t="s">
        <v>87</v>
      </c>
      <c r="VL31" s="89"/>
    </row>
    <row r="32" spans="1:584" s="18" customFormat="1" ht="98.25" customHeight="1">
      <c r="A32" s="386" t="s">
        <v>70</v>
      </c>
      <c r="B32" s="757"/>
      <c r="C32" s="388" t="s">
        <v>214</v>
      </c>
      <c r="D32" s="757"/>
      <c r="E32" s="17" t="s">
        <v>215</v>
      </c>
      <c r="F32" s="17" t="s">
        <v>216</v>
      </c>
      <c r="G32" s="34" t="s">
        <v>181</v>
      </c>
      <c r="H32" s="34" t="s">
        <v>75</v>
      </c>
      <c r="I32" s="34" t="s">
        <v>182</v>
      </c>
      <c r="J32" s="34" t="s">
        <v>182</v>
      </c>
      <c r="K32" s="25">
        <v>0</v>
      </c>
      <c r="L32" s="25">
        <v>2021</v>
      </c>
      <c r="M32" s="34">
        <v>2020</v>
      </c>
      <c r="N32" s="34">
        <v>2030</v>
      </c>
      <c r="O32" s="36" t="s">
        <v>77</v>
      </c>
      <c r="P32" s="360">
        <v>0</v>
      </c>
      <c r="Q32" s="25">
        <v>5</v>
      </c>
      <c r="R32" s="25">
        <v>5</v>
      </c>
      <c r="S32" s="25">
        <v>5</v>
      </c>
      <c r="T32" s="25">
        <v>5</v>
      </c>
      <c r="U32" s="25">
        <v>5</v>
      </c>
      <c r="V32" s="25">
        <v>5</v>
      </c>
      <c r="W32" s="25">
        <v>5</v>
      </c>
      <c r="X32" s="25">
        <v>5</v>
      </c>
      <c r="Y32" s="25">
        <v>5</v>
      </c>
      <c r="Z32" s="295">
        <v>5</v>
      </c>
      <c r="AA32" s="36">
        <f>+SUM(O32:Z32)</f>
        <v>50</v>
      </c>
      <c r="AB32" s="389" t="s">
        <v>228</v>
      </c>
      <c r="AC32" s="345">
        <v>1.1904761904761901E-2</v>
      </c>
      <c r="AD32" s="57" t="s">
        <v>229</v>
      </c>
      <c r="AE32" s="57" t="s">
        <v>230</v>
      </c>
      <c r="AF32" s="99" t="s">
        <v>231</v>
      </c>
      <c r="AG32" s="99" t="s">
        <v>82</v>
      </c>
      <c r="AH32" s="246" t="s">
        <v>106</v>
      </c>
      <c r="AI32" s="57" t="s">
        <v>84</v>
      </c>
      <c r="AJ32" s="524" t="s">
        <v>232</v>
      </c>
      <c r="AK32" s="34" t="s">
        <v>232</v>
      </c>
      <c r="AL32" s="57">
        <v>0</v>
      </c>
      <c r="AM32" s="57">
        <v>2019</v>
      </c>
      <c r="AN32" s="57">
        <v>2021</v>
      </c>
      <c r="AO32" s="58">
        <v>2030</v>
      </c>
      <c r="AP32" s="58" t="s">
        <v>87</v>
      </c>
      <c r="AQ32" s="58" t="s">
        <v>87</v>
      </c>
      <c r="AR32" s="57">
        <v>7</v>
      </c>
      <c r="AS32" s="58">
        <v>7</v>
      </c>
      <c r="AT32" s="58">
        <v>7</v>
      </c>
      <c r="AU32" s="58">
        <v>7</v>
      </c>
      <c r="AV32" s="58">
        <v>7</v>
      </c>
      <c r="AW32" s="58">
        <v>7</v>
      </c>
      <c r="AX32" s="58">
        <v>7</v>
      </c>
      <c r="AY32" s="58">
        <v>7</v>
      </c>
      <c r="AZ32" s="58">
        <v>7</v>
      </c>
      <c r="BA32" s="58">
        <v>7</v>
      </c>
      <c r="BB32" s="74">
        <v>7</v>
      </c>
      <c r="BC32" s="151" t="s">
        <v>87</v>
      </c>
      <c r="BD32" s="151" t="str">
        <f>BC32</f>
        <v>N/A</v>
      </c>
      <c r="BE32" s="148" t="s">
        <v>86</v>
      </c>
      <c r="BF32" s="26"/>
      <c r="BG32" s="210">
        <v>0</v>
      </c>
      <c r="BH32" s="148">
        <f>BG32</f>
        <v>0</v>
      </c>
      <c r="BI32" s="148" t="s">
        <v>125</v>
      </c>
      <c r="BJ32" s="26" t="s">
        <v>87</v>
      </c>
      <c r="BK32" s="210">
        <v>460.67200000000003</v>
      </c>
      <c r="BL32" s="148" t="s">
        <v>87</v>
      </c>
      <c r="BM32" s="148" t="s">
        <v>86</v>
      </c>
      <c r="BN32" s="148" t="s">
        <v>87</v>
      </c>
      <c r="BO32" s="210">
        <v>474.90699999999998</v>
      </c>
      <c r="BP32" s="148" t="s">
        <v>87</v>
      </c>
      <c r="BQ32" s="148" t="s">
        <v>125</v>
      </c>
      <c r="BR32" s="148" t="s">
        <v>87</v>
      </c>
      <c r="BS32" s="210">
        <v>489.15499999999997</v>
      </c>
      <c r="BT32" s="148" t="s">
        <v>87</v>
      </c>
      <c r="BU32" s="151" t="s">
        <v>86</v>
      </c>
      <c r="BV32" s="148" t="s">
        <v>87</v>
      </c>
      <c r="BW32" s="210">
        <v>0</v>
      </c>
      <c r="BX32" s="148" t="s">
        <v>87</v>
      </c>
      <c r="BY32" s="151" t="s">
        <v>86</v>
      </c>
      <c r="BZ32" s="148" t="s">
        <v>87</v>
      </c>
      <c r="CA32" s="210">
        <v>520.76</v>
      </c>
      <c r="CB32" s="148" t="s">
        <v>87</v>
      </c>
      <c r="CC32" s="151" t="s">
        <v>86</v>
      </c>
      <c r="CD32" s="148" t="s">
        <v>87</v>
      </c>
      <c r="CE32" s="210">
        <v>537.32100000000003</v>
      </c>
      <c r="CF32" s="148" t="s">
        <v>87</v>
      </c>
      <c r="CG32" s="151" t="s">
        <v>86</v>
      </c>
      <c r="CH32" s="148" t="s">
        <v>87</v>
      </c>
      <c r="CI32" s="210">
        <v>538.59900000000005</v>
      </c>
      <c r="CJ32" s="148" t="s">
        <v>87</v>
      </c>
      <c r="CK32" s="151" t="s">
        <v>86</v>
      </c>
      <c r="CL32" s="148" t="s">
        <v>87</v>
      </c>
      <c r="CM32" s="210">
        <v>572.03599999999994</v>
      </c>
      <c r="CN32" s="148" t="s">
        <v>87</v>
      </c>
      <c r="CO32" s="151" t="s">
        <v>86</v>
      </c>
      <c r="CP32" s="150" t="s">
        <v>87</v>
      </c>
      <c r="CQ32" s="210">
        <v>590.22699999999998</v>
      </c>
      <c r="CR32" s="148" t="s">
        <v>87</v>
      </c>
      <c r="CS32" s="151" t="s">
        <v>86</v>
      </c>
      <c r="CT32" s="150" t="s">
        <v>87</v>
      </c>
      <c r="CU32" s="442">
        <v>608.99599999999998</v>
      </c>
      <c r="CV32" s="17" t="s">
        <v>87</v>
      </c>
      <c r="CW32" s="151" t="s">
        <v>86</v>
      </c>
      <c r="CX32" s="397" t="s">
        <v>87</v>
      </c>
      <c r="CY32" s="210">
        <f>BG32+BK32+BO32+BS32+BW32+CA32+CE32+CI32+CM32+CQ32+CU32</f>
        <v>4792.6730000000007</v>
      </c>
      <c r="CZ32" s="34" t="s">
        <v>88</v>
      </c>
      <c r="DA32" s="25" t="s">
        <v>89</v>
      </c>
      <c r="DB32" s="25" t="s">
        <v>90</v>
      </c>
      <c r="DC32" s="34" t="s">
        <v>91</v>
      </c>
      <c r="DD32" s="25" t="s">
        <v>100</v>
      </c>
      <c r="DE32" s="488" t="s">
        <v>93</v>
      </c>
      <c r="DF32" s="61" t="s">
        <v>87</v>
      </c>
      <c r="DG32" s="61" t="s">
        <v>87</v>
      </c>
      <c r="DH32" s="61" t="s">
        <v>87</v>
      </c>
      <c r="DI32" s="61" t="s">
        <v>87</v>
      </c>
      <c r="DJ32" s="61" t="s">
        <v>87</v>
      </c>
      <c r="DK32" s="61" t="s">
        <v>87</v>
      </c>
      <c r="VL32" s="89"/>
    </row>
    <row r="33" spans="1:584" s="18" customFormat="1" ht="69.75" customHeight="1">
      <c r="A33" s="227" t="s">
        <v>233</v>
      </c>
      <c r="B33" s="758">
        <v>0.14285714285714299</v>
      </c>
      <c r="C33" s="227" t="s">
        <v>234</v>
      </c>
      <c r="D33" s="758">
        <v>2.04081632653061E-2</v>
      </c>
      <c r="E33" s="34" t="s">
        <v>235</v>
      </c>
      <c r="F33" s="34" t="s">
        <v>236</v>
      </c>
      <c r="G33" s="38" t="s">
        <v>237</v>
      </c>
      <c r="H33" s="38" t="s">
        <v>84</v>
      </c>
      <c r="I33" s="38" t="s">
        <v>182</v>
      </c>
      <c r="J33" s="34" t="s">
        <v>182</v>
      </c>
      <c r="K33" s="215">
        <v>0.92400000000000004</v>
      </c>
      <c r="L33" s="38">
        <v>2018</v>
      </c>
      <c r="M33" s="38">
        <v>2019</v>
      </c>
      <c r="N33" s="38">
        <v>2030</v>
      </c>
      <c r="O33" s="339">
        <v>0.92400000000000004</v>
      </c>
      <c r="P33" s="361">
        <v>0.92400000000000004</v>
      </c>
      <c r="Q33" s="215">
        <v>0.92400000000000004</v>
      </c>
      <c r="R33" s="215">
        <v>0.92400000000000004</v>
      </c>
      <c r="S33" s="215">
        <v>0.92400000000000004</v>
      </c>
      <c r="T33" s="215">
        <v>0.92400000000000004</v>
      </c>
      <c r="U33" s="215">
        <v>0.92400000000000004</v>
      </c>
      <c r="V33" s="215">
        <v>0.92400000000000004</v>
      </c>
      <c r="W33" s="215">
        <v>0.92400000000000004</v>
      </c>
      <c r="X33" s="215">
        <v>0.92400000000000004</v>
      </c>
      <c r="Y33" s="215">
        <v>0.92400000000000004</v>
      </c>
      <c r="Z33" s="215">
        <v>0.92400000000000004</v>
      </c>
      <c r="AA33" s="234">
        <v>0.92400000000000004</v>
      </c>
      <c r="AB33" s="155" t="s">
        <v>238</v>
      </c>
      <c r="AC33" s="346">
        <v>1.02040816326531E-2</v>
      </c>
      <c r="AD33" s="155" t="s">
        <v>239</v>
      </c>
      <c r="AE33" s="155" t="s">
        <v>240</v>
      </c>
      <c r="AF33" s="533" t="s">
        <v>241</v>
      </c>
      <c r="AG33" s="557" t="s">
        <v>242</v>
      </c>
      <c r="AH33" s="504" t="s">
        <v>237</v>
      </c>
      <c r="AI33" s="216" t="s">
        <v>84</v>
      </c>
      <c r="AJ33" s="525" t="s">
        <v>182</v>
      </c>
      <c r="AK33" s="353" t="s">
        <v>85</v>
      </c>
      <c r="AL33" s="249">
        <v>1</v>
      </c>
      <c r="AM33" s="216">
        <v>2015</v>
      </c>
      <c r="AN33" s="434">
        <v>2019</v>
      </c>
      <c r="AO33" s="435">
        <v>2030</v>
      </c>
      <c r="AP33" s="62">
        <v>1</v>
      </c>
      <c r="AQ33" s="62">
        <v>1</v>
      </c>
      <c r="AR33" s="62">
        <v>1</v>
      </c>
      <c r="AS33" s="62">
        <v>1</v>
      </c>
      <c r="AT33" s="62">
        <v>1</v>
      </c>
      <c r="AU33" s="62">
        <v>1</v>
      </c>
      <c r="AV33" s="62">
        <v>1</v>
      </c>
      <c r="AW33" s="62">
        <v>1</v>
      </c>
      <c r="AX33" s="62">
        <v>1</v>
      </c>
      <c r="AY33" s="62">
        <v>1</v>
      </c>
      <c r="AZ33" s="62">
        <v>1</v>
      </c>
      <c r="BA33" s="62">
        <v>1</v>
      </c>
      <c r="BB33" s="62">
        <v>1</v>
      </c>
      <c r="BC33" s="594">
        <v>2000</v>
      </c>
      <c r="BD33" s="594">
        <v>2000</v>
      </c>
      <c r="BE33" s="148" t="s">
        <v>86</v>
      </c>
      <c r="BF33" s="26"/>
      <c r="BG33" s="594">
        <v>2000</v>
      </c>
      <c r="BH33" s="148" t="s">
        <v>87</v>
      </c>
      <c r="BI33" s="148" t="s">
        <v>125</v>
      </c>
      <c r="BJ33" s="26" t="s">
        <v>87</v>
      </c>
      <c r="BK33" s="595">
        <v>2060</v>
      </c>
      <c r="BL33" s="148" t="s">
        <v>87</v>
      </c>
      <c r="BM33" s="148" t="s">
        <v>86</v>
      </c>
      <c r="BN33" s="148" t="s">
        <v>87</v>
      </c>
      <c r="BO33" s="595">
        <v>2121.0000007999997</v>
      </c>
      <c r="BP33" s="148" t="s">
        <v>87</v>
      </c>
      <c r="BQ33" s="148" t="s">
        <v>125</v>
      </c>
      <c r="BR33" s="148" t="s">
        <v>87</v>
      </c>
      <c r="BS33" s="595">
        <v>2185.0000004540002</v>
      </c>
      <c r="BT33" s="148" t="s">
        <v>87</v>
      </c>
      <c r="BU33" s="151" t="s">
        <v>86</v>
      </c>
      <c r="BV33" s="148" t="s">
        <v>87</v>
      </c>
      <c r="BW33" s="595">
        <v>2251.0000000176201</v>
      </c>
      <c r="BX33" s="148" t="s">
        <v>87</v>
      </c>
      <c r="BY33" s="151" t="s">
        <v>86</v>
      </c>
      <c r="BZ33" s="148" t="s">
        <v>87</v>
      </c>
      <c r="CA33" s="595">
        <v>2318.0000005481402</v>
      </c>
      <c r="CB33" s="148" t="s">
        <v>87</v>
      </c>
      <c r="CC33" s="151" t="s">
        <v>86</v>
      </c>
      <c r="CD33" s="148" t="s">
        <v>87</v>
      </c>
      <c r="CE33" s="595">
        <v>2388.0000001045901</v>
      </c>
      <c r="CF33" s="148" t="s">
        <v>87</v>
      </c>
      <c r="CG33" s="151" t="s">
        <v>86</v>
      </c>
      <c r="CH33" s="148" t="s">
        <v>87</v>
      </c>
      <c r="CI33" s="595">
        <v>2459.0000007477297</v>
      </c>
      <c r="CJ33" s="148" t="s">
        <v>87</v>
      </c>
      <c r="CK33" s="151" t="s">
        <v>86</v>
      </c>
      <c r="CL33" s="148" t="s">
        <v>87</v>
      </c>
      <c r="CM33" s="595">
        <v>2533.0000005401603</v>
      </c>
      <c r="CN33" s="148" t="s">
        <v>87</v>
      </c>
      <c r="CO33" s="151" t="s">
        <v>86</v>
      </c>
      <c r="CP33" s="148" t="s">
        <v>87</v>
      </c>
      <c r="CQ33" s="595">
        <v>2609.0000005463598</v>
      </c>
      <c r="CR33" s="148" t="s">
        <v>87</v>
      </c>
      <c r="CS33" s="151" t="s">
        <v>86</v>
      </c>
      <c r="CT33" s="148" t="s">
        <v>87</v>
      </c>
      <c r="CU33" s="596">
        <v>2687.0000008327497</v>
      </c>
      <c r="CV33" s="17" t="s">
        <v>87</v>
      </c>
      <c r="CW33" s="151" t="s">
        <v>86</v>
      </c>
      <c r="CX33" s="17" t="s">
        <v>87</v>
      </c>
      <c r="CY33" s="210">
        <f t="shared" ref="CY33:CY51" si="7">BC33+BG33+BK33+BO33+BS33+BW33+CA33+CE33+CI33+CM33+CQ33+CU33</f>
        <v>27611.000004591348</v>
      </c>
      <c r="CZ33" s="29" t="s">
        <v>110</v>
      </c>
      <c r="DA33" s="29" t="s">
        <v>243</v>
      </c>
      <c r="DB33" s="706" t="s">
        <v>1203</v>
      </c>
      <c r="DC33" s="29" t="s">
        <v>1204</v>
      </c>
      <c r="DD33" s="29" t="s">
        <v>1205</v>
      </c>
      <c r="DE33" s="707" t="s">
        <v>1206</v>
      </c>
      <c r="DF33" s="61" t="s">
        <v>87</v>
      </c>
      <c r="DG33" s="61" t="s">
        <v>87</v>
      </c>
      <c r="DH33" s="61" t="s">
        <v>87</v>
      </c>
      <c r="DI33" s="61" t="s">
        <v>87</v>
      </c>
      <c r="DJ33" s="61" t="s">
        <v>87</v>
      </c>
      <c r="DK33" s="61" t="s">
        <v>87</v>
      </c>
      <c r="VL33" s="89"/>
    </row>
    <row r="34" spans="1:584" ht="102.75" customHeight="1">
      <c r="A34" s="227" t="s">
        <v>233</v>
      </c>
      <c r="B34" s="759"/>
      <c r="C34" s="227" t="s">
        <v>234</v>
      </c>
      <c r="D34" s="760"/>
      <c r="E34" s="34" t="s">
        <v>235</v>
      </c>
      <c r="F34" s="34" t="s">
        <v>236</v>
      </c>
      <c r="G34" s="38" t="s">
        <v>237</v>
      </c>
      <c r="H34" s="38" t="s">
        <v>84</v>
      </c>
      <c r="I34" s="38" t="s">
        <v>182</v>
      </c>
      <c r="J34" s="34" t="s">
        <v>182</v>
      </c>
      <c r="K34" s="215">
        <v>0.92400000000000004</v>
      </c>
      <c r="L34" s="38">
        <v>2018</v>
      </c>
      <c r="M34" s="38">
        <v>2019</v>
      </c>
      <c r="N34" s="38">
        <v>2030</v>
      </c>
      <c r="O34" s="339">
        <v>0.92400000000000004</v>
      </c>
      <c r="P34" s="361">
        <v>0.92400000000000004</v>
      </c>
      <c r="Q34" s="215">
        <v>0.92400000000000004</v>
      </c>
      <c r="R34" s="215">
        <v>0.92400000000000004</v>
      </c>
      <c r="S34" s="215">
        <v>0.92400000000000004</v>
      </c>
      <c r="T34" s="215">
        <v>0.92400000000000004</v>
      </c>
      <c r="U34" s="215">
        <v>0.92400000000000004</v>
      </c>
      <c r="V34" s="215">
        <v>0.92400000000000004</v>
      </c>
      <c r="W34" s="215">
        <v>0.92400000000000004</v>
      </c>
      <c r="X34" s="215">
        <v>0.92400000000000004</v>
      </c>
      <c r="Y34" s="215">
        <v>0.92400000000000004</v>
      </c>
      <c r="Z34" s="215">
        <v>0.92400000000000004</v>
      </c>
      <c r="AA34" s="234">
        <v>0.92400000000000004</v>
      </c>
      <c r="AB34" s="155" t="s">
        <v>247</v>
      </c>
      <c r="AC34" s="346">
        <v>1.02040816326531E-2</v>
      </c>
      <c r="AD34" s="155" t="s">
        <v>248</v>
      </c>
      <c r="AE34" s="155" t="s">
        <v>249</v>
      </c>
      <c r="AF34" s="533" t="s">
        <v>241</v>
      </c>
      <c r="AG34" s="557" t="s">
        <v>242</v>
      </c>
      <c r="AH34" s="508" t="s">
        <v>237</v>
      </c>
      <c r="AI34" s="216" t="s">
        <v>84</v>
      </c>
      <c r="AJ34" s="525" t="s">
        <v>182</v>
      </c>
      <c r="AK34" s="353" t="s">
        <v>85</v>
      </c>
      <c r="AL34" s="250">
        <v>1</v>
      </c>
      <c r="AM34" s="216">
        <v>2018</v>
      </c>
      <c r="AN34" s="434">
        <v>2019</v>
      </c>
      <c r="AO34" s="435">
        <v>2030</v>
      </c>
      <c r="AP34" s="62">
        <v>1</v>
      </c>
      <c r="AQ34" s="62">
        <v>1</v>
      </c>
      <c r="AR34" s="62">
        <v>1</v>
      </c>
      <c r="AS34" s="62">
        <v>1</v>
      </c>
      <c r="AT34" s="62">
        <v>1</v>
      </c>
      <c r="AU34" s="62">
        <v>1</v>
      </c>
      <c r="AV34" s="62">
        <v>1</v>
      </c>
      <c r="AW34" s="62">
        <v>1</v>
      </c>
      <c r="AX34" s="62">
        <v>1</v>
      </c>
      <c r="AY34" s="62">
        <v>1</v>
      </c>
      <c r="AZ34" s="62">
        <v>1</v>
      </c>
      <c r="BA34" s="62">
        <v>1</v>
      </c>
      <c r="BB34" s="62">
        <v>1</v>
      </c>
      <c r="BC34" s="594">
        <v>1657</v>
      </c>
      <c r="BD34" s="594">
        <v>1657</v>
      </c>
      <c r="BE34" s="148" t="s">
        <v>86</v>
      </c>
      <c r="BF34" s="26"/>
      <c r="BG34" s="594">
        <v>1706.7120190000001</v>
      </c>
      <c r="BH34" s="148" t="s">
        <v>87</v>
      </c>
      <c r="BI34" s="148" t="s">
        <v>125</v>
      </c>
      <c r="BJ34" s="26" t="s">
        <v>87</v>
      </c>
      <c r="BK34" s="595">
        <v>1757.91338</v>
      </c>
      <c r="BL34" s="148" t="s">
        <v>87</v>
      </c>
      <c r="BM34" s="148" t="s">
        <v>86</v>
      </c>
      <c r="BN34" s="148" t="s">
        <v>87</v>
      </c>
      <c r="BO34" s="595">
        <v>1810.6507810000001</v>
      </c>
      <c r="BP34" s="148" t="s">
        <v>87</v>
      </c>
      <c r="BQ34" s="148" t="s">
        <v>125</v>
      </c>
      <c r="BR34" s="148" t="s">
        <v>87</v>
      </c>
      <c r="BS34" s="595">
        <v>1864.9703039999999</v>
      </c>
      <c r="BT34" s="148" t="s">
        <v>87</v>
      </c>
      <c r="BU34" s="151" t="s">
        <v>86</v>
      </c>
      <c r="BV34" s="148" t="s">
        <v>87</v>
      </c>
      <c r="BW34" s="595">
        <v>1920.919414</v>
      </c>
      <c r="BX34" s="148" t="s">
        <v>87</v>
      </c>
      <c r="BY34" s="151" t="s">
        <v>86</v>
      </c>
      <c r="BZ34" s="148" t="s">
        <v>87</v>
      </c>
      <c r="CA34" s="595">
        <v>1978.546996</v>
      </c>
      <c r="CB34" s="148" t="s">
        <v>87</v>
      </c>
      <c r="CC34" s="151" t="s">
        <v>86</v>
      </c>
      <c r="CD34" s="148" t="s">
        <v>87</v>
      </c>
      <c r="CE34" s="595">
        <v>2037.9034059999999</v>
      </c>
      <c r="CF34" s="148" t="s">
        <v>87</v>
      </c>
      <c r="CG34" s="151" t="s">
        <v>86</v>
      </c>
      <c r="CH34" s="148" t="s">
        <v>87</v>
      </c>
      <c r="CI34" s="595">
        <v>2099.040508</v>
      </c>
      <c r="CJ34" s="148" t="s">
        <v>87</v>
      </c>
      <c r="CK34" s="151" t="s">
        <v>86</v>
      </c>
      <c r="CL34" s="148" t="s">
        <v>87</v>
      </c>
      <c r="CM34" s="595">
        <v>2162.0117230000001</v>
      </c>
      <c r="CN34" s="148" t="s">
        <v>87</v>
      </c>
      <c r="CO34" s="151" t="s">
        <v>86</v>
      </c>
      <c r="CP34" s="148" t="s">
        <v>87</v>
      </c>
      <c r="CQ34" s="595">
        <v>2226.8720750000002</v>
      </c>
      <c r="CR34" s="148" t="s">
        <v>87</v>
      </c>
      <c r="CS34" s="151" t="s">
        <v>86</v>
      </c>
      <c r="CT34" s="148" t="s">
        <v>87</v>
      </c>
      <c r="CU34" s="596">
        <v>2293.6782370000001</v>
      </c>
      <c r="CV34" s="17" t="s">
        <v>87</v>
      </c>
      <c r="CW34" s="151" t="s">
        <v>86</v>
      </c>
      <c r="CX34" s="17" t="s">
        <v>87</v>
      </c>
      <c r="CY34" s="210">
        <f t="shared" si="7"/>
        <v>23516.218842999999</v>
      </c>
      <c r="CZ34" s="29" t="s">
        <v>110</v>
      </c>
      <c r="DA34" s="29" t="s">
        <v>243</v>
      </c>
      <c r="DB34" s="29" t="s">
        <v>250</v>
      </c>
      <c r="DC34" s="29" t="s">
        <v>244</v>
      </c>
      <c r="DD34" s="29" t="s">
        <v>245</v>
      </c>
      <c r="DE34" s="707" t="s">
        <v>246</v>
      </c>
      <c r="DF34" s="61" t="s">
        <v>87</v>
      </c>
      <c r="DG34" s="61" t="s">
        <v>87</v>
      </c>
      <c r="DH34" s="61" t="s">
        <v>87</v>
      </c>
      <c r="DI34" s="61" t="s">
        <v>87</v>
      </c>
      <c r="DJ34" s="61" t="s">
        <v>87</v>
      </c>
      <c r="DK34" s="474" t="s">
        <v>251</v>
      </c>
    </row>
    <row r="35" spans="1:584" ht="85.5" customHeight="1">
      <c r="A35" s="227" t="s">
        <v>233</v>
      </c>
      <c r="B35" s="759"/>
      <c r="C35" s="227" t="s">
        <v>252</v>
      </c>
      <c r="D35" s="758">
        <v>2.04081632653061E-2</v>
      </c>
      <c r="E35" s="34" t="s">
        <v>253</v>
      </c>
      <c r="F35" s="34" t="s">
        <v>254</v>
      </c>
      <c r="G35" s="38" t="s">
        <v>237</v>
      </c>
      <c r="H35" s="38" t="s">
        <v>84</v>
      </c>
      <c r="I35" s="38" t="s">
        <v>182</v>
      </c>
      <c r="J35" s="34" t="s">
        <v>182</v>
      </c>
      <c r="K35" s="215">
        <v>0.82299999999999995</v>
      </c>
      <c r="L35" s="38">
        <v>2018</v>
      </c>
      <c r="M35" s="38">
        <v>2019</v>
      </c>
      <c r="N35" s="38">
        <v>2030</v>
      </c>
      <c r="O35" s="339">
        <v>0.82299999999999995</v>
      </c>
      <c r="P35" s="361">
        <v>0.82299999999999995</v>
      </c>
      <c r="Q35" s="215">
        <v>0.82299999999999995</v>
      </c>
      <c r="R35" s="215">
        <v>0.82299999999999995</v>
      </c>
      <c r="S35" s="215">
        <v>0.82299999999999995</v>
      </c>
      <c r="T35" s="215">
        <v>0.82299999999999995</v>
      </c>
      <c r="U35" s="215">
        <v>0.82299999999999995</v>
      </c>
      <c r="V35" s="215">
        <v>0.82299999999999995</v>
      </c>
      <c r="W35" s="215">
        <v>0.82299999999999995</v>
      </c>
      <c r="X35" s="215">
        <v>0.82299999999999995</v>
      </c>
      <c r="Y35" s="215">
        <v>0.82299999999999995</v>
      </c>
      <c r="Z35" s="215">
        <v>0.82299999999999995</v>
      </c>
      <c r="AA35" s="234">
        <v>0.82299999999999995</v>
      </c>
      <c r="AB35" s="155" t="s">
        <v>255</v>
      </c>
      <c r="AC35" s="346">
        <v>5.1020408163265302E-3</v>
      </c>
      <c r="AD35" s="155" t="s">
        <v>256</v>
      </c>
      <c r="AE35" s="155" t="s">
        <v>257</v>
      </c>
      <c r="AF35" s="533" t="s">
        <v>241</v>
      </c>
      <c r="AG35" s="557" t="s">
        <v>258</v>
      </c>
      <c r="AH35" s="508" t="s">
        <v>237</v>
      </c>
      <c r="AI35" s="216" t="s">
        <v>84</v>
      </c>
      <c r="AJ35" s="525" t="s">
        <v>182</v>
      </c>
      <c r="AK35" s="353" t="s">
        <v>85</v>
      </c>
      <c r="AL35" s="251">
        <v>1</v>
      </c>
      <c r="AM35" s="216">
        <v>2015</v>
      </c>
      <c r="AN35" s="434">
        <v>2019</v>
      </c>
      <c r="AO35" s="435">
        <v>2030</v>
      </c>
      <c r="AP35" s="62">
        <v>1</v>
      </c>
      <c r="AQ35" s="62">
        <v>1</v>
      </c>
      <c r="AR35" s="62">
        <v>1</v>
      </c>
      <c r="AS35" s="62">
        <v>1</v>
      </c>
      <c r="AT35" s="62">
        <v>1</v>
      </c>
      <c r="AU35" s="62">
        <v>1</v>
      </c>
      <c r="AV35" s="62">
        <v>1</v>
      </c>
      <c r="AW35" s="62">
        <v>1</v>
      </c>
      <c r="AX35" s="62">
        <v>1</v>
      </c>
      <c r="AY35" s="62">
        <v>1</v>
      </c>
      <c r="AZ35" s="62">
        <v>1</v>
      </c>
      <c r="BA35" s="62">
        <v>1</v>
      </c>
      <c r="BB35" s="62">
        <v>1</v>
      </c>
      <c r="BC35" s="594">
        <v>5387</v>
      </c>
      <c r="BD35" s="594">
        <v>5387</v>
      </c>
      <c r="BE35" s="148" t="s">
        <v>86</v>
      </c>
      <c r="BF35" s="26"/>
      <c r="BG35" s="594">
        <v>5549</v>
      </c>
      <c r="BH35" s="148" t="s">
        <v>87</v>
      </c>
      <c r="BI35" s="148" t="s">
        <v>125</v>
      </c>
      <c r="BJ35" s="26" t="s">
        <v>87</v>
      </c>
      <c r="BK35" s="594">
        <v>5715</v>
      </c>
      <c r="BL35" s="148" t="s">
        <v>87</v>
      </c>
      <c r="BM35" s="148" t="s">
        <v>86</v>
      </c>
      <c r="BN35" s="148" t="s">
        <v>87</v>
      </c>
      <c r="BO35" s="594">
        <v>5886.0000004499998</v>
      </c>
      <c r="BP35" s="148" t="s">
        <v>87</v>
      </c>
      <c r="BQ35" s="148" t="s">
        <v>125</v>
      </c>
      <c r="BR35" s="148" t="s">
        <v>87</v>
      </c>
      <c r="BS35" s="594">
        <v>6063.0000000435002</v>
      </c>
      <c r="BT35" s="148" t="s">
        <v>87</v>
      </c>
      <c r="BU35" s="151" t="s">
        <v>86</v>
      </c>
      <c r="BV35" s="148" t="s">
        <v>87</v>
      </c>
      <c r="BW35" s="594">
        <v>6244.0000009348005</v>
      </c>
      <c r="BX35" s="148" t="s">
        <v>87</v>
      </c>
      <c r="BY35" s="151" t="s">
        <v>86</v>
      </c>
      <c r="BZ35" s="148" t="s">
        <v>87</v>
      </c>
      <c r="CA35" s="594">
        <v>6432.0000002828401</v>
      </c>
      <c r="CB35" s="148" t="s">
        <v>87</v>
      </c>
      <c r="CC35" s="151" t="s">
        <v>86</v>
      </c>
      <c r="CD35" s="148" t="s">
        <v>87</v>
      </c>
      <c r="CE35" s="594">
        <v>6625.0000002513307</v>
      </c>
      <c r="CF35" s="148" t="s">
        <v>87</v>
      </c>
      <c r="CG35" s="151" t="s">
        <v>86</v>
      </c>
      <c r="CH35" s="148" t="s">
        <v>87</v>
      </c>
      <c r="CI35" s="594">
        <v>6824.0000000088703</v>
      </c>
      <c r="CJ35" s="148" t="s">
        <v>87</v>
      </c>
      <c r="CK35" s="151" t="s">
        <v>86</v>
      </c>
      <c r="CL35" s="148" t="s">
        <v>87</v>
      </c>
      <c r="CM35" s="594">
        <v>7028.0000007291401</v>
      </c>
      <c r="CN35" s="148" t="s">
        <v>87</v>
      </c>
      <c r="CO35" s="151" t="s">
        <v>86</v>
      </c>
      <c r="CP35" s="148" t="s">
        <v>87</v>
      </c>
      <c r="CQ35" s="594">
        <v>7239.0000005910097</v>
      </c>
      <c r="CR35" s="148" t="s">
        <v>87</v>
      </c>
      <c r="CS35" s="151" t="s">
        <v>86</v>
      </c>
      <c r="CT35" s="148" t="s">
        <v>87</v>
      </c>
      <c r="CU35" s="597">
        <v>7456.0000007787403</v>
      </c>
      <c r="CV35" s="17" t="s">
        <v>87</v>
      </c>
      <c r="CW35" s="151" t="s">
        <v>86</v>
      </c>
      <c r="CX35" s="17" t="s">
        <v>87</v>
      </c>
      <c r="CY35" s="210">
        <f t="shared" si="7"/>
        <v>76448.000004070229</v>
      </c>
      <c r="CZ35" s="29" t="s">
        <v>110</v>
      </c>
      <c r="DA35" s="29" t="s">
        <v>243</v>
      </c>
      <c r="DB35" s="29" t="s">
        <v>250</v>
      </c>
      <c r="DC35" s="29" t="s">
        <v>244</v>
      </c>
      <c r="DD35" s="29" t="s">
        <v>245</v>
      </c>
      <c r="DE35" s="707" t="s">
        <v>246</v>
      </c>
      <c r="DF35" s="61" t="s">
        <v>87</v>
      </c>
      <c r="DG35" s="61" t="s">
        <v>87</v>
      </c>
      <c r="DH35" s="61" t="s">
        <v>87</v>
      </c>
      <c r="DI35" s="61" t="s">
        <v>87</v>
      </c>
      <c r="DJ35" s="61" t="s">
        <v>87</v>
      </c>
      <c r="DK35" s="474" t="s">
        <v>251</v>
      </c>
    </row>
    <row r="36" spans="1:584" ht="80.25" customHeight="1">
      <c r="A36" s="227" t="s">
        <v>233</v>
      </c>
      <c r="B36" s="759"/>
      <c r="C36" s="227" t="s">
        <v>252</v>
      </c>
      <c r="D36" s="759"/>
      <c r="E36" s="34" t="s">
        <v>262</v>
      </c>
      <c r="F36" s="34" t="s">
        <v>254</v>
      </c>
      <c r="G36" s="38" t="s">
        <v>237</v>
      </c>
      <c r="H36" s="38" t="s">
        <v>84</v>
      </c>
      <c r="I36" s="38" t="s">
        <v>182</v>
      </c>
      <c r="J36" s="34" t="s">
        <v>182</v>
      </c>
      <c r="K36" s="215">
        <v>0.82299999999999995</v>
      </c>
      <c r="L36" s="38">
        <v>2018</v>
      </c>
      <c r="M36" s="38">
        <v>2019</v>
      </c>
      <c r="N36" s="38">
        <v>2030</v>
      </c>
      <c r="O36" s="339">
        <v>0.82299999999999995</v>
      </c>
      <c r="P36" s="361">
        <v>0.82299999999999995</v>
      </c>
      <c r="Q36" s="215">
        <v>0.82299999999999995</v>
      </c>
      <c r="R36" s="215">
        <v>0.82299999999999995</v>
      </c>
      <c r="S36" s="215">
        <v>0.82299999999999995</v>
      </c>
      <c r="T36" s="215">
        <v>0.82299999999999995</v>
      </c>
      <c r="U36" s="215">
        <v>0.82299999999999995</v>
      </c>
      <c r="V36" s="215">
        <v>0.82299999999999995</v>
      </c>
      <c r="W36" s="215">
        <v>0.82299999999999995</v>
      </c>
      <c r="X36" s="215">
        <v>0.82299999999999995</v>
      </c>
      <c r="Y36" s="215">
        <v>0.82299999999999995</v>
      </c>
      <c r="Z36" s="215">
        <v>0.82299999999999995</v>
      </c>
      <c r="AA36" s="234">
        <v>0.82299999999999995</v>
      </c>
      <c r="AB36" s="155" t="s">
        <v>263</v>
      </c>
      <c r="AC36" s="346">
        <v>5.1020408163265302E-3</v>
      </c>
      <c r="AD36" s="155" t="s">
        <v>264</v>
      </c>
      <c r="AE36" s="155" t="s">
        <v>265</v>
      </c>
      <c r="AF36" s="533" t="s">
        <v>241</v>
      </c>
      <c r="AG36" s="559" t="s">
        <v>266</v>
      </c>
      <c r="AH36" s="508" t="s">
        <v>237</v>
      </c>
      <c r="AI36" s="216" t="s">
        <v>267</v>
      </c>
      <c r="AJ36" s="525" t="s">
        <v>182</v>
      </c>
      <c r="AK36" s="353" t="s">
        <v>85</v>
      </c>
      <c r="AL36" s="216">
        <v>17422</v>
      </c>
      <c r="AM36" s="216">
        <v>2015</v>
      </c>
      <c r="AN36" s="434">
        <v>2019</v>
      </c>
      <c r="AO36" s="435">
        <v>2030</v>
      </c>
      <c r="AP36" s="28">
        <v>28669</v>
      </c>
      <c r="AQ36" s="28">
        <v>29529</v>
      </c>
      <c r="AR36" s="28">
        <v>30414</v>
      </c>
      <c r="AS36" s="28">
        <v>31326</v>
      </c>
      <c r="AT36" s="28">
        <v>32265</v>
      </c>
      <c r="AU36" s="28">
        <v>33232</v>
      </c>
      <c r="AV36" s="28">
        <v>34228</v>
      </c>
      <c r="AW36" s="28">
        <v>35254</v>
      </c>
      <c r="AX36" s="28">
        <v>36311</v>
      </c>
      <c r="AY36" s="28">
        <v>37400</v>
      </c>
      <c r="AZ36" s="28">
        <v>38522</v>
      </c>
      <c r="BA36" s="28">
        <v>39677</v>
      </c>
      <c r="BB36" s="28">
        <v>447694</v>
      </c>
      <c r="BC36" s="595">
        <v>634</v>
      </c>
      <c r="BD36" s="595">
        <v>634</v>
      </c>
      <c r="BE36" s="148" t="s">
        <v>86</v>
      </c>
      <c r="BF36" s="26"/>
      <c r="BG36" s="595">
        <v>1633</v>
      </c>
      <c r="BH36" s="148" t="s">
        <v>87</v>
      </c>
      <c r="BI36" s="148" t="s">
        <v>125</v>
      </c>
      <c r="BJ36" s="26" t="s">
        <v>87</v>
      </c>
      <c r="BK36" s="595">
        <v>1681</v>
      </c>
      <c r="BL36" s="148" t="s">
        <v>87</v>
      </c>
      <c r="BM36" s="148" t="s">
        <v>86</v>
      </c>
      <c r="BN36" s="148" t="s">
        <v>87</v>
      </c>
      <c r="BO36" s="595">
        <v>1731</v>
      </c>
      <c r="BP36" s="148" t="s">
        <v>87</v>
      </c>
      <c r="BQ36" s="148" t="s">
        <v>125</v>
      </c>
      <c r="BR36" s="148" t="s">
        <v>87</v>
      </c>
      <c r="BS36" s="595">
        <v>1782</v>
      </c>
      <c r="BT36" s="148" t="s">
        <v>87</v>
      </c>
      <c r="BU36" s="151" t="s">
        <v>86</v>
      </c>
      <c r="BV36" s="148" t="s">
        <v>87</v>
      </c>
      <c r="BW36" s="595">
        <v>1835</v>
      </c>
      <c r="BX36" s="148" t="s">
        <v>87</v>
      </c>
      <c r="BY36" s="151" t="s">
        <v>86</v>
      </c>
      <c r="BZ36" s="148" t="s">
        <v>87</v>
      </c>
      <c r="CA36" s="595">
        <v>1890</v>
      </c>
      <c r="CB36" s="148" t="s">
        <v>87</v>
      </c>
      <c r="CC36" s="151" t="s">
        <v>86</v>
      </c>
      <c r="CD36" s="148" t="s">
        <v>87</v>
      </c>
      <c r="CE36" s="595">
        <v>1946</v>
      </c>
      <c r="CF36" s="148" t="s">
        <v>87</v>
      </c>
      <c r="CG36" s="151" t="s">
        <v>86</v>
      </c>
      <c r="CH36" s="148" t="s">
        <v>87</v>
      </c>
      <c r="CI36" s="595">
        <v>2004</v>
      </c>
      <c r="CJ36" s="148" t="s">
        <v>87</v>
      </c>
      <c r="CK36" s="151" t="s">
        <v>86</v>
      </c>
      <c r="CL36" s="148" t="s">
        <v>87</v>
      </c>
      <c r="CM36" s="595">
        <v>2064</v>
      </c>
      <c r="CN36" s="148" t="s">
        <v>87</v>
      </c>
      <c r="CO36" s="151" t="s">
        <v>86</v>
      </c>
      <c r="CP36" s="148" t="s">
        <v>87</v>
      </c>
      <c r="CQ36" s="595">
        <v>2125</v>
      </c>
      <c r="CR36" s="148" t="s">
        <v>87</v>
      </c>
      <c r="CS36" s="151" t="s">
        <v>86</v>
      </c>
      <c r="CT36" s="148" t="s">
        <v>87</v>
      </c>
      <c r="CU36" s="596">
        <v>2188</v>
      </c>
      <c r="CV36" s="17" t="s">
        <v>87</v>
      </c>
      <c r="CW36" s="151" t="s">
        <v>86</v>
      </c>
      <c r="CX36" s="17" t="s">
        <v>87</v>
      </c>
      <c r="CY36" s="210">
        <f t="shared" si="7"/>
        <v>21513</v>
      </c>
      <c r="CZ36" s="29" t="s">
        <v>110</v>
      </c>
      <c r="DA36" s="29" t="s">
        <v>243</v>
      </c>
      <c r="DB36" s="29" t="s">
        <v>250</v>
      </c>
      <c r="DC36" s="29" t="s">
        <v>244</v>
      </c>
      <c r="DD36" s="29" t="s">
        <v>245</v>
      </c>
      <c r="DE36" s="707" t="s">
        <v>246</v>
      </c>
      <c r="DF36" s="61" t="s">
        <v>87</v>
      </c>
      <c r="DG36" s="61" t="s">
        <v>87</v>
      </c>
      <c r="DH36" s="61" t="s">
        <v>87</v>
      </c>
      <c r="DI36" s="61" t="s">
        <v>87</v>
      </c>
      <c r="DJ36" s="61" t="s">
        <v>87</v>
      </c>
      <c r="DK36" s="474" t="s">
        <v>251</v>
      </c>
    </row>
    <row r="37" spans="1:584" ht="170.25" customHeight="1">
      <c r="A37" s="227" t="s">
        <v>233</v>
      </c>
      <c r="B37" s="759"/>
      <c r="C37" s="227" t="s">
        <v>252</v>
      </c>
      <c r="D37" s="759"/>
      <c r="E37" s="34" t="s">
        <v>262</v>
      </c>
      <c r="F37" s="34" t="s">
        <v>254</v>
      </c>
      <c r="G37" s="38" t="s">
        <v>237</v>
      </c>
      <c r="H37" s="38" t="s">
        <v>84</v>
      </c>
      <c r="I37" s="38" t="s">
        <v>182</v>
      </c>
      <c r="J37" s="34" t="s">
        <v>182</v>
      </c>
      <c r="K37" s="215">
        <v>0.82299999999999995</v>
      </c>
      <c r="L37" s="38">
        <v>2018</v>
      </c>
      <c r="M37" s="38">
        <v>2019</v>
      </c>
      <c r="N37" s="38">
        <v>2030</v>
      </c>
      <c r="O37" s="339">
        <v>0.82299999999999995</v>
      </c>
      <c r="P37" s="361">
        <v>0.82299999999999995</v>
      </c>
      <c r="Q37" s="215">
        <v>0.82299999999999995</v>
      </c>
      <c r="R37" s="215">
        <v>0.82299999999999995</v>
      </c>
      <c r="S37" s="215">
        <v>0.82299999999999995</v>
      </c>
      <c r="T37" s="215">
        <v>0.82299999999999995</v>
      </c>
      <c r="U37" s="215">
        <v>0.82299999999999995</v>
      </c>
      <c r="V37" s="215">
        <v>0.82299999999999995</v>
      </c>
      <c r="W37" s="215">
        <v>0.82299999999999995</v>
      </c>
      <c r="X37" s="215">
        <v>0.82299999999999995</v>
      </c>
      <c r="Y37" s="215">
        <v>0.82299999999999995</v>
      </c>
      <c r="Z37" s="215">
        <v>0.82299999999999995</v>
      </c>
      <c r="AA37" s="234">
        <v>0.82299999999999995</v>
      </c>
      <c r="AB37" s="410" t="s">
        <v>1212</v>
      </c>
      <c r="AC37" s="346">
        <v>5.1020408163265302E-3</v>
      </c>
      <c r="AD37" s="302" t="s">
        <v>268</v>
      </c>
      <c r="AE37" s="302" t="s">
        <v>269</v>
      </c>
      <c r="AF37" s="546" t="s">
        <v>270</v>
      </c>
      <c r="AG37" s="556" t="s">
        <v>271</v>
      </c>
      <c r="AH37" s="505" t="s">
        <v>272</v>
      </c>
      <c r="AI37" s="38" t="s">
        <v>273</v>
      </c>
      <c r="AJ37" s="522" t="s">
        <v>85</v>
      </c>
      <c r="AK37" s="353" t="s">
        <v>85</v>
      </c>
      <c r="AL37" s="303">
        <v>2000</v>
      </c>
      <c r="AM37" s="303">
        <v>2018</v>
      </c>
      <c r="AN37" s="303">
        <v>2019</v>
      </c>
      <c r="AO37" s="303">
        <v>2030</v>
      </c>
      <c r="AP37" s="303">
        <v>2000</v>
      </c>
      <c r="AQ37" s="303">
        <v>2000</v>
      </c>
      <c r="AR37" s="303">
        <v>2000</v>
      </c>
      <c r="AS37" s="303">
        <v>2000</v>
      </c>
      <c r="AT37" s="303">
        <v>2000</v>
      </c>
      <c r="AU37" s="303">
        <v>2000</v>
      </c>
      <c r="AV37" s="303">
        <v>2000</v>
      </c>
      <c r="AW37" s="303">
        <v>2000</v>
      </c>
      <c r="AX37" s="303">
        <v>2000</v>
      </c>
      <c r="AY37" s="303">
        <v>2000</v>
      </c>
      <c r="AZ37" s="303">
        <v>2000</v>
      </c>
      <c r="BA37" s="303">
        <v>2000</v>
      </c>
      <c r="BB37" s="303">
        <v>24000</v>
      </c>
      <c r="BC37" s="598">
        <v>30900</v>
      </c>
      <c r="BD37" s="599">
        <v>30900</v>
      </c>
      <c r="BE37" s="148" t="s">
        <v>86</v>
      </c>
      <c r="BF37" s="658">
        <v>1104</v>
      </c>
      <c r="BG37" s="598">
        <v>30900</v>
      </c>
      <c r="BH37" s="598">
        <v>30900</v>
      </c>
      <c r="BI37" s="600" t="s">
        <v>274</v>
      </c>
      <c r="BJ37" s="658">
        <v>1104</v>
      </c>
      <c r="BK37" s="598">
        <v>30900</v>
      </c>
      <c r="BL37" s="598">
        <v>30900</v>
      </c>
      <c r="BM37" s="600" t="s">
        <v>274</v>
      </c>
      <c r="BN37" s="601">
        <v>1104</v>
      </c>
      <c r="BO37" s="598">
        <v>30900</v>
      </c>
      <c r="BP37" s="598">
        <v>30900</v>
      </c>
      <c r="BQ37" s="600" t="s">
        <v>274</v>
      </c>
      <c r="BR37" s="601">
        <v>1104</v>
      </c>
      <c r="BS37" s="598">
        <v>30900</v>
      </c>
      <c r="BT37" s="598">
        <v>30900</v>
      </c>
      <c r="BU37" s="600" t="s">
        <v>274</v>
      </c>
      <c r="BV37" s="601">
        <v>1104</v>
      </c>
      <c r="BW37" s="598">
        <v>30900</v>
      </c>
      <c r="BX37" s="598">
        <v>30900</v>
      </c>
      <c r="BY37" s="600" t="s">
        <v>274</v>
      </c>
      <c r="BZ37" s="601">
        <v>1104</v>
      </c>
      <c r="CA37" s="598">
        <v>30900</v>
      </c>
      <c r="CB37" s="598">
        <v>30900</v>
      </c>
      <c r="CC37" s="600" t="s">
        <v>274</v>
      </c>
      <c r="CD37" s="601">
        <v>1104</v>
      </c>
      <c r="CE37" s="598">
        <v>30900</v>
      </c>
      <c r="CF37" s="598">
        <v>30900</v>
      </c>
      <c r="CG37" s="600" t="s">
        <v>274</v>
      </c>
      <c r="CH37" s="601">
        <v>1104</v>
      </c>
      <c r="CI37" s="598">
        <v>30900</v>
      </c>
      <c r="CJ37" s="598">
        <v>30900</v>
      </c>
      <c r="CK37" s="600" t="s">
        <v>274</v>
      </c>
      <c r="CL37" s="601">
        <v>1104</v>
      </c>
      <c r="CM37" s="598">
        <v>30900</v>
      </c>
      <c r="CN37" s="598">
        <v>30900</v>
      </c>
      <c r="CO37" s="600" t="s">
        <v>274</v>
      </c>
      <c r="CP37" s="601">
        <v>1104</v>
      </c>
      <c r="CQ37" s="598">
        <v>30900</v>
      </c>
      <c r="CR37" s="598">
        <v>30900</v>
      </c>
      <c r="CS37" s="600" t="s">
        <v>274</v>
      </c>
      <c r="CT37" s="601">
        <v>1104</v>
      </c>
      <c r="CU37" s="598">
        <v>30900</v>
      </c>
      <c r="CV37" s="598">
        <v>30900</v>
      </c>
      <c r="CW37" s="600" t="s">
        <v>274</v>
      </c>
      <c r="CX37" s="303">
        <v>1104</v>
      </c>
      <c r="CY37" s="210">
        <f t="shared" si="7"/>
        <v>370800</v>
      </c>
      <c r="CZ37" s="34" t="s">
        <v>88</v>
      </c>
      <c r="DA37" s="303" t="s">
        <v>275</v>
      </c>
      <c r="DB37" s="303" t="s">
        <v>276</v>
      </c>
      <c r="DC37" s="61" t="s">
        <v>87</v>
      </c>
      <c r="DD37" s="303">
        <v>3777997</v>
      </c>
      <c r="DE37" s="323" t="s">
        <v>277</v>
      </c>
      <c r="DF37" s="38" t="s">
        <v>278</v>
      </c>
      <c r="DG37" s="656" t="s">
        <v>1173</v>
      </c>
      <c r="DH37" s="61" t="s">
        <v>87</v>
      </c>
      <c r="DI37" s="61" t="s">
        <v>87</v>
      </c>
      <c r="DJ37" s="61" t="s">
        <v>87</v>
      </c>
      <c r="DK37" s="61" t="s">
        <v>87</v>
      </c>
    </row>
    <row r="38" spans="1:584" ht="170.25" customHeight="1">
      <c r="A38" s="227" t="s">
        <v>233</v>
      </c>
      <c r="B38" s="759"/>
      <c r="C38" s="227" t="s">
        <v>252</v>
      </c>
      <c r="D38" s="760"/>
      <c r="E38" s="34" t="s">
        <v>262</v>
      </c>
      <c r="F38" s="34" t="s">
        <v>254</v>
      </c>
      <c r="G38" s="38" t="s">
        <v>237</v>
      </c>
      <c r="H38" s="38" t="s">
        <v>84</v>
      </c>
      <c r="I38" s="38" t="s">
        <v>182</v>
      </c>
      <c r="J38" s="34" t="s">
        <v>182</v>
      </c>
      <c r="K38" s="215">
        <v>0.82299999999999995</v>
      </c>
      <c r="L38" s="38">
        <v>2018</v>
      </c>
      <c r="M38" s="38">
        <v>2019</v>
      </c>
      <c r="N38" s="38">
        <v>2030</v>
      </c>
      <c r="O38" s="339">
        <v>0.82299999999999995</v>
      </c>
      <c r="P38" s="361">
        <v>0.82299999999999995</v>
      </c>
      <c r="Q38" s="215">
        <v>0.82299999999999995</v>
      </c>
      <c r="R38" s="215">
        <v>0.82299999999999995</v>
      </c>
      <c r="S38" s="215">
        <v>0.82299999999999995</v>
      </c>
      <c r="T38" s="215">
        <v>0.82299999999999995</v>
      </c>
      <c r="U38" s="215">
        <v>0.82299999999999995</v>
      </c>
      <c r="V38" s="215">
        <v>0.82299999999999995</v>
      </c>
      <c r="W38" s="215">
        <v>0.82299999999999995</v>
      </c>
      <c r="X38" s="215">
        <v>0.82299999999999995</v>
      </c>
      <c r="Y38" s="215">
        <v>0.82299999999999995</v>
      </c>
      <c r="Z38" s="215">
        <v>0.82299999999999995</v>
      </c>
      <c r="AA38" s="234">
        <v>0.82299999999999995</v>
      </c>
      <c r="AB38" s="155" t="s">
        <v>279</v>
      </c>
      <c r="AC38" s="346">
        <v>5.1020408163265302E-3</v>
      </c>
      <c r="AD38" s="155" t="s">
        <v>280</v>
      </c>
      <c r="AE38" s="155" t="s">
        <v>281</v>
      </c>
      <c r="AF38" s="533" t="s">
        <v>241</v>
      </c>
      <c r="AG38" s="557" t="s">
        <v>266</v>
      </c>
      <c r="AH38" s="476" t="s">
        <v>237</v>
      </c>
      <c r="AI38" s="216" t="s">
        <v>267</v>
      </c>
      <c r="AJ38" s="525" t="s">
        <v>182</v>
      </c>
      <c r="AK38" s="353" t="s">
        <v>85</v>
      </c>
      <c r="AL38" s="253">
        <v>2.7E-2</v>
      </c>
      <c r="AM38" s="216">
        <v>2015</v>
      </c>
      <c r="AN38" s="303">
        <v>2019</v>
      </c>
      <c r="AO38" s="303">
        <v>2030</v>
      </c>
      <c r="AP38" s="75">
        <v>0.09</v>
      </c>
      <c r="AQ38" s="75">
        <v>0.1</v>
      </c>
      <c r="AR38" s="75">
        <v>0.11</v>
      </c>
      <c r="AS38" s="75">
        <v>0.12</v>
      </c>
      <c r="AT38" s="75">
        <v>0.13</v>
      </c>
      <c r="AU38" s="75">
        <v>0.14000000000000001</v>
      </c>
      <c r="AV38" s="75">
        <v>0.15</v>
      </c>
      <c r="AW38" s="75">
        <v>0.16</v>
      </c>
      <c r="AX38" s="75">
        <v>0.17</v>
      </c>
      <c r="AY38" s="75">
        <v>0.18</v>
      </c>
      <c r="AZ38" s="75">
        <v>0.19</v>
      </c>
      <c r="BA38" s="75">
        <v>0.2</v>
      </c>
      <c r="BB38" s="75">
        <v>0.2</v>
      </c>
      <c r="BC38" s="594">
        <v>3443</v>
      </c>
      <c r="BD38" s="594">
        <v>3443</v>
      </c>
      <c r="BE38" s="148" t="s">
        <v>125</v>
      </c>
      <c r="BF38" s="26"/>
      <c r="BG38" s="594">
        <v>2850</v>
      </c>
      <c r="BH38" s="148" t="s">
        <v>87</v>
      </c>
      <c r="BI38" s="148" t="s">
        <v>125</v>
      </c>
      <c r="BJ38" s="26" t="s">
        <v>87</v>
      </c>
      <c r="BK38" s="594">
        <v>2937</v>
      </c>
      <c r="BL38" s="582" t="s">
        <v>87</v>
      </c>
      <c r="BM38" s="148" t="s">
        <v>86</v>
      </c>
      <c r="BN38" s="148" t="s">
        <v>87</v>
      </c>
      <c r="BO38" s="602">
        <v>3083.0000008500001</v>
      </c>
      <c r="BP38" s="148" t="s">
        <v>87</v>
      </c>
      <c r="BQ38" s="148" t="s">
        <v>125</v>
      </c>
      <c r="BR38" s="148" t="s">
        <v>87</v>
      </c>
      <c r="BS38" s="602">
        <v>3238.0000000425002</v>
      </c>
      <c r="BT38" s="148" t="s">
        <v>87</v>
      </c>
      <c r="BU38" s="151" t="s">
        <v>86</v>
      </c>
      <c r="BV38" s="148" t="s">
        <v>87</v>
      </c>
      <c r="BW38" s="602">
        <v>3399.0000009446203</v>
      </c>
      <c r="BX38" s="148" t="s">
        <v>87</v>
      </c>
      <c r="BY38" s="151" t="s">
        <v>86</v>
      </c>
      <c r="BZ38" s="148" t="s">
        <v>87</v>
      </c>
      <c r="CA38" s="602">
        <v>3569.00000094185</v>
      </c>
      <c r="CB38" s="148" t="s">
        <v>87</v>
      </c>
      <c r="CC38" s="151" t="s">
        <v>86</v>
      </c>
      <c r="CD38" s="148" t="s">
        <v>87</v>
      </c>
      <c r="CE38" s="602">
        <v>3748.0000004389399</v>
      </c>
      <c r="CF38" s="148" t="s">
        <v>87</v>
      </c>
      <c r="CG38" s="151" t="s">
        <v>86</v>
      </c>
      <c r="CH38" s="148" t="s">
        <v>87</v>
      </c>
      <c r="CI38" s="602">
        <v>3935.0000008608899</v>
      </c>
      <c r="CJ38" s="148" t="s">
        <v>87</v>
      </c>
      <c r="CK38" s="151" t="s">
        <v>86</v>
      </c>
      <c r="CL38" s="148" t="s">
        <v>87</v>
      </c>
      <c r="CM38" s="602">
        <v>4132.0000006539403</v>
      </c>
      <c r="CN38" s="148" t="s">
        <v>87</v>
      </c>
      <c r="CO38" s="151" t="s">
        <v>86</v>
      </c>
      <c r="CP38" s="148" t="s">
        <v>87</v>
      </c>
      <c r="CQ38" s="602">
        <v>4339.00000028663</v>
      </c>
      <c r="CR38" s="148" t="s">
        <v>87</v>
      </c>
      <c r="CS38" s="151" t="s">
        <v>86</v>
      </c>
      <c r="CT38" s="148" t="s">
        <v>87</v>
      </c>
      <c r="CU38" s="603">
        <v>4556.0000002509696</v>
      </c>
      <c r="CV38" s="17" t="s">
        <v>87</v>
      </c>
      <c r="CW38" s="151" t="s">
        <v>86</v>
      </c>
      <c r="CX38" s="17" t="s">
        <v>87</v>
      </c>
      <c r="CY38" s="210">
        <f t="shared" si="7"/>
        <v>43229.00000527034</v>
      </c>
      <c r="CZ38" s="29" t="s">
        <v>110</v>
      </c>
      <c r="DA38" s="29" t="s">
        <v>243</v>
      </c>
      <c r="DB38" s="201" t="s">
        <v>296</v>
      </c>
      <c r="DC38" s="29" t="s">
        <v>259</v>
      </c>
      <c r="DD38" s="29" t="s">
        <v>260</v>
      </c>
      <c r="DE38" s="707" t="s">
        <v>261</v>
      </c>
      <c r="DF38" s="61" t="s">
        <v>87</v>
      </c>
      <c r="DG38" s="61" t="s">
        <v>87</v>
      </c>
      <c r="DH38" s="61" t="s">
        <v>87</v>
      </c>
      <c r="DI38" s="61" t="s">
        <v>87</v>
      </c>
      <c r="DJ38" s="61" t="s">
        <v>87</v>
      </c>
      <c r="DK38" s="61" t="s">
        <v>87</v>
      </c>
    </row>
    <row r="39" spans="1:584" ht="173.25" customHeight="1">
      <c r="A39" s="227" t="s">
        <v>233</v>
      </c>
      <c r="B39" s="759"/>
      <c r="C39" s="227" t="s">
        <v>284</v>
      </c>
      <c r="D39" s="758">
        <v>2.04081632653061E-2</v>
      </c>
      <c r="E39" s="34" t="s">
        <v>285</v>
      </c>
      <c r="F39" s="34" t="s">
        <v>286</v>
      </c>
      <c r="G39" s="38" t="s">
        <v>237</v>
      </c>
      <c r="H39" s="34" t="s">
        <v>267</v>
      </c>
      <c r="I39" s="38" t="s">
        <v>77</v>
      </c>
      <c r="J39" s="38" t="s">
        <v>77</v>
      </c>
      <c r="K39" s="215">
        <v>0.53800000000000003</v>
      </c>
      <c r="L39" s="391">
        <v>2017</v>
      </c>
      <c r="M39" s="38">
        <v>2019</v>
      </c>
      <c r="N39" s="38">
        <v>2030</v>
      </c>
      <c r="O39" s="339">
        <v>0.54800000000000004</v>
      </c>
      <c r="P39" s="362">
        <v>0.55300000000000005</v>
      </c>
      <c r="Q39" s="235">
        <v>0.55800000000000005</v>
      </c>
      <c r="R39" s="235">
        <v>0.56300000000000006</v>
      </c>
      <c r="S39" s="235">
        <v>0.56800000000000006</v>
      </c>
      <c r="T39" s="235">
        <v>0.57300000000000006</v>
      </c>
      <c r="U39" s="235">
        <v>0.57800000000000007</v>
      </c>
      <c r="V39" s="236">
        <v>0.58300000000000007</v>
      </c>
      <c r="W39" s="236">
        <v>0.58800000000000008</v>
      </c>
      <c r="X39" s="236">
        <v>0.59300000000000008</v>
      </c>
      <c r="Y39" s="236">
        <v>0.59800000000000009</v>
      </c>
      <c r="Z39" s="236">
        <v>0.60300000000000009</v>
      </c>
      <c r="AA39" s="234">
        <v>0.60300000000000009</v>
      </c>
      <c r="AB39" s="155" t="s">
        <v>287</v>
      </c>
      <c r="AC39" s="346">
        <v>1.02040816326531E-2</v>
      </c>
      <c r="AD39" s="155" t="s">
        <v>288</v>
      </c>
      <c r="AE39" s="155" t="s">
        <v>289</v>
      </c>
      <c r="AF39" s="533" t="s">
        <v>241</v>
      </c>
      <c r="AG39" s="533" t="s">
        <v>290</v>
      </c>
      <c r="AH39" s="506" t="s">
        <v>237</v>
      </c>
      <c r="AI39" s="155" t="s">
        <v>115</v>
      </c>
      <c r="AJ39" s="525" t="s">
        <v>182</v>
      </c>
      <c r="AK39" s="353" t="s">
        <v>85</v>
      </c>
      <c r="AL39" s="216">
        <v>2</v>
      </c>
      <c r="AM39" s="216">
        <v>2018</v>
      </c>
      <c r="AN39" s="303">
        <v>2019</v>
      </c>
      <c r="AO39" s="303">
        <v>2030</v>
      </c>
      <c r="AP39" s="28">
        <v>2</v>
      </c>
      <c r="AQ39" s="28">
        <v>2</v>
      </c>
      <c r="AR39" s="28">
        <v>2</v>
      </c>
      <c r="AS39" s="28">
        <v>2</v>
      </c>
      <c r="AT39" s="28">
        <v>2</v>
      </c>
      <c r="AU39" s="28">
        <v>2</v>
      </c>
      <c r="AV39" s="28">
        <v>2</v>
      </c>
      <c r="AW39" s="28">
        <v>2</v>
      </c>
      <c r="AX39" s="28">
        <v>2</v>
      </c>
      <c r="AY39" s="28">
        <v>2</v>
      </c>
      <c r="AZ39" s="28">
        <v>2</v>
      </c>
      <c r="BA39" s="28">
        <v>2</v>
      </c>
      <c r="BB39" s="28">
        <v>24</v>
      </c>
      <c r="BC39" s="604">
        <v>10</v>
      </c>
      <c r="BD39" s="604">
        <v>10</v>
      </c>
      <c r="BE39" s="148" t="s">
        <v>125</v>
      </c>
      <c r="BF39" s="26"/>
      <c r="BG39" s="594">
        <v>10.5</v>
      </c>
      <c r="BH39" s="148" t="s">
        <v>87</v>
      </c>
      <c r="BI39" s="148" t="s">
        <v>125</v>
      </c>
      <c r="BJ39" s="26" t="s">
        <v>87</v>
      </c>
      <c r="BK39" s="594">
        <v>11.025</v>
      </c>
      <c r="BL39" s="582" t="s">
        <v>87</v>
      </c>
      <c r="BM39" s="148" t="s">
        <v>86</v>
      </c>
      <c r="BN39" s="148" t="s">
        <v>87</v>
      </c>
      <c r="BO39" s="602">
        <v>11.57625</v>
      </c>
      <c r="BP39" s="148" t="s">
        <v>87</v>
      </c>
      <c r="BQ39" s="148" t="s">
        <v>125</v>
      </c>
      <c r="BR39" s="148" t="s">
        <v>87</v>
      </c>
      <c r="BS39" s="602">
        <v>12.1550625</v>
      </c>
      <c r="BT39" s="148" t="s">
        <v>87</v>
      </c>
      <c r="BU39" s="151" t="s">
        <v>86</v>
      </c>
      <c r="BV39" s="148" t="s">
        <v>87</v>
      </c>
      <c r="BW39" s="602">
        <v>12.762815625</v>
      </c>
      <c r="BX39" s="148" t="s">
        <v>87</v>
      </c>
      <c r="BY39" s="151" t="s">
        <v>86</v>
      </c>
      <c r="BZ39" s="148" t="s">
        <v>87</v>
      </c>
      <c r="CA39" s="602">
        <v>13.40095640625</v>
      </c>
      <c r="CB39" s="148" t="s">
        <v>87</v>
      </c>
      <c r="CC39" s="151" t="s">
        <v>86</v>
      </c>
      <c r="CD39" s="148" t="s">
        <v>87</v>
      </c>
      <c r="CE39" s="602">
        <v>14.071004226562501</v>
      </c>
      <c r="CF39" s="148" t="s">
        <v>87</v>
      </c>
      <c r="CG39" s="151" t="s">
        <v>86</v>
      </c>
      <c r="CH39" s="148" t="s">
        <v>87</v>
      </c>
      <c r="CI39" s="602">
        <v>14.7745544378906</v>
      </c>
      <c r="CJ39" s="148" t="s">
        <v>87</v>
      </c>
      <c r="CK39" s="151" t="s">
        <v>86</v>
      </c>
      <c r="CL39" s="148" t="s">
        <v>87</v>
      </c>
      <c r="CM39" s="602">
        <v>15.5132821597852</v>
      </c>
      <c r="CN39" s="148" t="s">
        <v>87</v>
      </c>
      <c r="CO39" s="151" t="s">
        <v>86</v>
      </c>
      <c r="CP39" s="148" t="s">
        <v>87</v>
      </c>
      <c r="CQ39" s="602">
        <v>16.288946267774399</v>
      </c>
      <c r="CR39" s="148" t="s">
        <v>87</v>
      </c>
      <c r="CS39" s="151" t="s">
        <v>86</v>
      </c>
      <c r="CT39" s="148" t="s">
        <v>87</v>
      </c>
      <c r="CU39" s="603">
        <v>17.1033935811631</v>
      </c>
      <c r="CV39" s="17" t="s">
        <v>87</v>
      </c>
      <c r="CW39" s="151" t="s">
        <v>86</v>
      </c>
      <c r="CX39" s="17" t="s">
        <v>87</v>
      </c>
      <c r="CY39" s="210">
        <f t="shared" si="7"/>
        <v>159.17126520442579</v>
      </c>
      <c r="CZ39" s="201" t="s">
        <v>110</v>
      </c>
      <c r="DA39" s="201" t="s">
        <v>243</v>
      </c>
      <c r="DB39" s="475" t="s">
        <v>282</v>
      </c>
      <c r="DC39" s="201" t="s">
        <v>291</v>
      </c>
      <c r="DD39" s="201" t="s">
        <v>292</v>
      </c>
      <c r="DE39" s="708" t="s">
        <v>1207</v>
      </c>
      <c r="DF39" s="61" t="s">
        <v>87</v>
      </c>
      <c r="DG39" s="61" t="s">
        <v>87</v>
      </c>
      <c r="DH39" s="61" t="s">
        <v>87</v>
      </c>
      <c r="DI39" s="61" t="s">
        <v>87</v>
      </c>
      <c r="DJ39" s="61" t="s">
        <v>87</v>
      </c>
      <c r="DK39" s="160"/>
    </row>
    <row r="40" spans="1:584" s="88" customFormat="1" ht="163.5" customHeight="1">
      <c r="A40" s="227" t="s">
        <v>233</v>
      </c>
      <c r="B40" s="759"/>
      <c r="C40" s="227" t="s">
        <v>284</v>
      </c>
      <c r="D40" s="760"/>
      <c r="E40" s="34" t="s">
        <v>285</v>
      </c>
      <c r="F40" s="34" t="s">
        <v>286</v>
      </c>
      <c r="G40" s="38" t="s">
        <v>237</v>
      </c>
      <c r="H40" s="34" t="s">
        <v>267</v>
      </c>
      <c r="I40" s="38" t="s">
        <v>77</v>
      </c>
      <c r="J40" s="38" t="s">
        <v>77</v>
      </c>
      <c r="K40" s="215">
        <v>0.53800000000000003</v>
      </c>
      <c r="L40" s="391">
        <v>2017</v>
      </c>
      <c r="M40" s="38">
        <v>2019</v>
      </c>
      <c r="N40" s="38">
        <v>2030</v>
      </c>
      <c r="O40" s="339">
        <v>0.54800000000000004</v>
      </c>
      <c r="P40" s="362">
        <v>0.55300000000000005</v>
      </c>
      <c r="Q40" s="235">
        <v>0.55800000000000005</v>
      </c>
      <c r="R40" s="235">
        <v>0.56300000000000006</v>
      </c>
      <c r="S40" s="235">
        <v>0.56800000000000006</v>
      </c>
      <c r="T40" s="235">
        <v>0.57300000000000006</v>
      </c>
      <c r="U40" s="235">
        <v>0.57800000000000007</v>
      </c>
      <c r="V40" s="236">
        <v>0.58300000000000007</v>
      </c>
      <c r="W40" s="236">
        <v>0.58800000000000008</v>
      </c>
      <c r="X40" s="236">
        <v>0.59300000000000008</v>
      </c>
      <c r="Y40" s="236">
        <v>0.59800000000000009</v>
      </c>
      <c r="Z40" s="236">
        <v>0.60300000000000009</v>
      </c>
      <c r="AA40" s="234">
        <v>0.60300000000000009</v>
      </c>
      <c r="AB40" s="291" t="s">
        <v>293</v>
      </c>
      <c r="AC40" s="346">
        <v>1.02040816326531E-2</v>
      </c>
      <c r="AD40" s="29" t="s">
        <v>294</v>
      </c>
      <c r="AE40" s="29" t="s">
        <v>295</v>
      </c>
      <c r="AF40" s="533" t="s">
        <v>241</v>
      </c>
      <c r="AG40" s="533" t="s">
        <v>290</v>
      </c>
      <c r="AH40" s="507" t="s">
        <v>237</v>
      </c>
      <c r="AI40" s="28" t="s">
        <v>84</v>
      </c>
      <c r="AJ40" s="526" t="s">
        <v>182</v>
      </c>
      <c r="AK40" s="208">
        <v>408</v>
      </c>
      <c r="AL40" s="208">
        <v>60</v>
      </c>
      <c r="AM40" s="28">
        <v>2018</v>
      </c>
      <c r="AN40" s="303">
        <v>2019</v>
      </c>
      <c r="AO40" s="303">
        <v>2030</v>
      </c>
      <c r="AP40" s="208">
        <v>60</v>
      </c>
      <c r="AQ40" s="208">
        <v>60</v>
      </c>
      <c r="AR40" s="208">
        <v>60</v>
      </c>
      <c r="AS40" s="208">
        <v>60</v>
      </c>
      <c r="AT40" s="208">
        <v>60</v>
      </c>
      <c r="AU40" s="208">
        <v>60</v>
      </c>
      <c r="AV40" s="208">
        <v>60</v>
      </c>
      <c r="AW40" s="208">
        <v>60</v>
      </c>
      <c r="AX40" s="208">
        <v>60</v>
      </c>
      <c r="AY40" s="208">
        <v>60</v>
      </c>
      <c r="AZ40" s="208">
        <v>60</v>
      </c>
      <c r="BA40" s="208">
        <v>60</v>
      </c>
      <c r="BB40" s="208">
        <v>720</v>
      </c>
      <c r="BC40" s="604">
        <v>12</v>
      </c>
      <c r="BD40" s="604">
        <v>12</v>
      </c>
      <c r="BE40" s="605" t="s">
        <v>86</v>
      </c>
      <c r="BF40" s="657">
        <v>1074</v>
      </c>
      <c r="BG40" s="594">
        <v>12.6</v>
      </c>
      <c r="BH40" s="594">
        <v>12.6</v>
      </c>
      <c r="BI40" s="148" t="s">
        <v>125</v>
      </c>
      <c r="BJ40" s="657">
        <v>1074</v>
      </c>
      <c r="BK40" s="594">
        <v>13.23</v>
      </c>
      <c r="BL40" s="595"/>
      <c r="BM40" s="605" t="s">
        <v>86</v>
      </c>
      <c r="BN40" s="148" t="s">
        <v>87</v>
      </c>
      <c r="BO40" s="594">
        <v>13.891500000000001</v>
      </c>
      <c r="BP40" s="148" t="s">
        <v>87</v>
      </c>
      <c r="BQ40" s="148" t="s">
        <v>125</v>
      </c>
      <c r="BR40" s="148" t="s">
        <v>87</v>
      </c>
      <c r="BS40" s="594">
        <v>14.586074999999999</v>
      </c>
      <c r="BT40" s="148" t="s">
        <v>87</v>
      </c>
      <c r="BU40" s="151" t="s">
        <v>86</v>
      </c>
      <c r="BV40" s="148" t="s">
        <v>87</v>
      </c>
      <c r="BW40" s="594">
        <v>15.315378750000001</v>
      </c>
      <c r="BX40" s="148" t="s">
        <v>87</v>
      </c>
      <c r="BY40" s="151" t="s">
        <v>86</v>
      </c>
      <c r="BZ40" s="148" t="s">
        <v>87</v>
      </c>
      <c r="CA40" s="594">
        <v>16.0811476875</v>
      </c>
      <c r="CB40" s="148" t="s">
        <v>87</v>
      </c>
      <c r="CC40" s="151" t="s">
        <v>86</v>
      </c>
      <c r="CD40" s="148" t="s">
        <v>87</v>
      </c>
      <c r="CE40" s="594">
        <v>16.885205071874999</v>
      </c>
      <c r="CF40" s="148" t="s">
        <v>87</v>
      </c>
      <c r="CG40" s="151" t="s">
        <v>86</v>
      </c>
      <c r="CH40" s="148" t="s">
        <v>87</v>
      </c>
      <c r="CI40" s="594">
        <v>17.729465325468698</v>
      </c>
      <c r="CJ40" s="148" t="s">
        <v>87</v>
      </c>
      <c r="CK40" s="151" t="s">
        <v>86</v>
      </c>
      <c r="CL40" s="148" t="s">
        <v>87</v>
      </c>
      <c r="CM40" s="594">
        <v>18.6159385917422</v>
      </c>
      <c r="CN40" s="148" t="s">
        <v>87</v>
      </c>
      <c r="CO40" s="151" t="s">
        <v>86</v>
      </c>
      <c r="CP40" s="148" t="s">
        <v>87</v>
      </c>
      <c r="CQ40" s="594">
        <v>19.5467355213293</v>
      </c>
      <c r="CR40" s="148" t="s">
        <v>87</v>
      </c>
      <c r="CS40" s="151" t="s">
        <v>86</v>
      </c>
      <c r="CT40" s="148" t="s">
        <v>87</v>
      </c>
      <c r="CU40" s="594">
        <v>20.524072297395801</v>
      </c>
      <c r="CV40" s="160"/>
      <c r="CW40" s="151" t="s">
        <v>86</v>
      </c>
      <c r="CX40" s="148" t="s">
        <v>87</v>
      </c>
      <c r="CY40" s="210">
        <f t="shared" si="7"/>
        <v>191.00551824531101</v>
      </c>
      <c r="CZ40" s="29" t="s">
        <v>110</v>
      </c>
      <c r="DA40" s="29" t="s">
        <v>243</v>
      </c>
      <c r="DB40" s="201" t="s">
        <v>296</v>
      </c>
      <c r="DC40" s="29" t="s">
        <v>259</v>
      </c>
      <c r="DD40" s="29" t="s">
        <v>260</v>
      </c>
      <c r="DE40" s="707" t="s">
        <v>261</v>
      </c>
      <c r="DF40" s="61" t="s">
        <v>87</v>
      </c>
      <c r="DG40" s="61" t="s">
        <v>87</v>
      </c>
      <c r="DH40" s="61" t="s">
        <v>87</v>
      </c>
      <c r="DI40" s="61" t="s">
        <v>87</v>
      </c>
      <c r="DJ40" s="61" t="s">
        <v>87</v>
      </c>
      <c r="DK40" s="115" t="s">
        <v>251</v>
      </c>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c r="JF40" s="18"/>
      <c r="JG40" s="18"/>
      <c r="JH40" s="18"/>
      <c r="JI40" s="18"/>
      <c r="JJ40" s="18"/>
      <c r="JK40" s="18"/>
      <c r="JL40" s="18"/>
      <c r="JM40" s="18"/>
      <c r="JN40" s="18"/>
      <c r="JO40" s="18"/>
      <c r="JP40" s="18"/>
      <c r="JQ40" s="18"/>
      <c r="JR40" s="18"/>
      <c r="JS40" s="18"/>
      <c r="JT40" s="18"/>
      <c r="JU40" s="18"/>
      <c r="JV40" s="18"/>
      <c r="JW40" s="18"/>
      <c r="JX40" s="18"/>
      <c r="JY40" s="18"/>
      <c r="JZ40" s="18"/>
      <c r="KA40" s="18"/>
      <c r="KB40" s="18"/>
      <c r="KC40" s="18"/>
      <c r="KD40" s="18"/>
      <c r="KE40" s="18"/>
      <c r="KF40" s="18"/>
      <c r="KG40" s="18"/>
      <c r="KH40" s="18"/>
      <c r="KI40" s="18"/>
      <c r="KJ40" s="18"/>
      <c r="KK40" s="18"/>
      <c r="KL40" s="18"/>
      <c r="KM40" s="18"/>
      <c r="KN40" s="18"/>
      <c r="KO40" s="18"/>
      <c r="KP40" s="18"/>
      <c r="KQ40" s="18"/>
      <c r="KR40" s="18"/>
      <c r="KS40" s="18"/>
      <c r="KT40" s="18"/>
      <c r="KU40" s="18"/>
      <c r="KV40" s="18"/>
      <c r="KW40" s="18"/>
      <c r="KX40" s="18"/>
      <c r="KY40" s="18"/>
      <c r="KZ40" s="18"/>
      <c r="LA40" s="18"/>
      <c r="LB40" s="18"/>
      <c r="LC40" s="18"/>
      <c r="LD40" s="18"/>
      <c r="LE40" s="18"/>
      <c r="LF40" s="18"/>
      <c r="LG40" s="18"/>
      <c r="LH40" s="18"/>
      <c r="LI40" s="18"/>
      <c r="LJ40" s="18"/>
      <c r="LK40" s="18"/>
      <c r="LL40" s="18"/>
      <c r="LM40" s="18"/>
      <c r="LN40" s="18"/>
      <c r="LO40" s="18"/>
      <c r="LP40" s="18"/>
      <c r="LQ40" s="18"/>
      <c r="LR40" s="18"/>
      <c r="LS40" s="18"/>
      <c r="LT40" s="18"/>
      <c r="LU40" s="18"/>
      <c r="LV40" s="18"/>
      <c r="LW40" s="18"/>
      <c r="LX40" s="18"/>
      <c r="LY40" s="18"/>
      <c r="LZ40" s="18"/>
      <c r="MA40" s="18"/>
      <c r="MB40" s="18"/>
      <c r="MC40" s="18"/>
      <c r="MD40" s="18"/>
      <c r="ME40" s="18"/>
      <c r="MF40" s="18"/>
      <c r="MG40" s="18"/>
      <c r="MH40" s="18"/>
      <c r="MI40" s="18"/>
      <c r="MJ40" s="18"/>
      <c r="MK40" s="18"/>
      <c r="ML40" s="18"/>
      <c r="MM40" s="18"/>
      <c r="MN40" s="18"/>
      <c r="MO40" s="18"/>
      <c r="MP40" s="18"/>
      <c r="MQ40" s="18"/>
      <c r="MR40" s="18"/>
      <c r="MS40" s="18"/>
      <c r="MT40" s="18"/>
      <c r="MU40" s="18"/>
      <c r="MV40" s="18"/>
      <c r="MW40" s="18"/>
      <c r="MX40" s="18"/>
      <c r="MY40" s="18"/>
      <c r="MZ40" s="18"/>
      <c r="NA40" s="18"/>
      <c r="NB40" s="18"/>
      <c r="NC40" s="18"/>
      <c r="ND40" s="18"/>
      <c r="NE40" s="18"/>
      <c r="NF40" s="18"/>
      <c r="NG40" s="18"/>
      <c r="NH40" s="18"/>
      <c r="NI40" s="18"/>
      <c r="NJ40" s="18"/>
      <c r="NK40" s="18"/>
      <c r="NL40" s="18"/>
      <c r="NM40" s="18"/>
      <c r="NN40" s="18"/>
      <c r="NO40" s="18"/>
      <c r="NP40" s="18"/>
      <c r="NQ40" s="18"/>
      <c r="NR40" s="18"/>
      <c r="NS40" s="18"/>
      <c r="NT40" s="18"/>
      <c r="NU40" s="18"/>
      <c r="NV40" s="18"/>
      <c r="NW40" s="18"/>
      <c r="NX40" s="18"/>
      <c r="NY40" s="18"/>
      <c r="NZ40" s="18"/>
      <c r="OA40" s="18"/>
      <c r="OB40" s="18"/>
      <c r="OC40" s="18"/>
      <c r="OD40" s="18"/>
      <c r="OE40" s="18"/>
      <c r="OF40" s="18"/>
      <c r="OG40" s="18"/>
      <c r="OH40" s="18"/>
      <c r="OI40" s="18"/>
      <c r="OJ40" s="18"/>
      <c r="OK40" s="18"/>
      <c r="OL40" s="18"/>
      <c r="OM40" s="18"/>
      <c r="ON40" s="18"/>
      <c r="OO40" s="18"/>
      <c r="OP40" s="18"/>
      <c r="OQ40" s="18"/>
      <c r="OR40" s="18"/>
      <c r="OS40" s="18"/>
      <c r="OT40" s="18"/>
      <c r="OU40" s="18"/>
      <c r="OV40" s="18"/>
      <c r="OW40" s="18"/>
      <c r="OX40" s="18"/>
      <c r="OY40" s="18"/>
      <c r="OZ40" s="18"/>
      <c r="PA40" s="18"/>
      <c r="PB40" s="18"/>
      <c r="PC40" s="18"/>
      <c r="PD40" s="18"/>
      <c r="PE40" s="18"/>
      <c r="PF40" s="18"/>
      <c r="PG40" s="18"/>
      <c r="PH40" s="18"/>
      <c r="PI40" s="18"/>
      <c r="PJ40" s="18"/>
      <c r="PK40" s="18"/>
      <c r="PL40" s="18"/>
      <c r="PM40" s="18"/>
      <c r="PN40" s="18"/>
      <c r="PO40" s="18"/>
      <c r="PP40" s="18"/>
      <c r="PQ40" s="18"/>
      <c r="PR40" s="18"/>
      <c r="PS40" s="18"/>
      <c r="PT40" s="18"/>
      <c r="PU40" s="18"/>
      <c r="PV40" s="18"/>
      <c r="PW40" s="18"/>
      <c r="PX40" s="18"/>
      <c r="PY40" s="18"/>
      <c r="PZ40" s="18"/>
      <c r="QA40" s="18"/>
      <c r="QB40" s="18"/>
      <c r="QC40" s="18"/>
      <c r="QD40" s="18"/>
      <c r="QE40" s="18"/>
      <c r="QF40" s="18"/>
      <c r="QG40" s="18"/>
      <c r="QH40" s="18"/>
      <c r="QI40" s="18"/>
      <c r="QJ40" s="18"/>
      <c r="QK40" s="18"/>
      <c r="QL40" s="18"/>
      <c r="QM40" s="18"/>
      <c r="QN40" s="18"/>
      <c r="QO40" s="18"/>
      <c r="QP40" s="18"/>
      <c r="QQ40" s="18"/>
      <c r="QR40" s="18"/>
      <c r="QS40" s="18"/>
      <c r="QT40" s="18"/>
      <c r="QU40" s="18"/>
      <c r="QV40" s="18"/>
      <c r="QW40" s="18"/>
      <c r="QX40" s="18"/>
      <c r="QY40" s="18"/>
      <c r="QZ40" s="18"/>
      <c r="RA40" s="18"/>
      <c r="RB40" s="18"/>
      <c r="RC40" s="18"/>
      <c r="RD40" s="18"/>
      <c r="RE40" s="18"/>
      <c r="RF40" s="18"/>
      <c r="RG40" s="18"/>
      <c r="RH40" s="18"/>
      <c r="RI40" s="18"/>
      <c r="RJ40" s="18"/>
      <c r="RK40" s="18"/>
      <c r="RL40" s="18"/>
      <c r="RM40" s="18"/>
      <c r="RN40" s="18"/>
      <c r="RO40" s="18"/>
      <c r="RP40" s="18"/>
      <c r="RQ40" s="18"/>
      <c r="RR40" s="18"/>
      <c r="RS40" s="18"/>
      <c r="RT40" s="18"/>
      <c r="RU40" s="18"/>
      <c r="RV40" s="18"/>
      <c r="RW40" s="18"/>
      <c r="RX40" s="18"/>
      <c r="RY40" s="18"/>
      <c r="RZ40" s="18"/>
      <c r="SA40" s="18"/>
      <c r="SB40" s="18"/>
      <c r="SC40" s="18"/>
      <c r="SD40" s="18"/>
      <c r="SE40" s="18"/>
      <c r="SF40" s="18"/>
      <c r="SG40" s="18"/>
      <c r="SH40" s="18"/>
      <c r="SI40" s="18"/>
      <c r="SJ40" s="18"/>
      <c r="SK40" s="18"/>
      <c r="SL40" s="18"/>
      <c r="SM40" s="18"/>
      <c r="SN40" s="18"/>
      <c r="SO40" s="18"/>
      <c r="SP40" s="18"/>
      <c r="SQ40" s="18"/>
      <c r="SR40" s="18"/>
      <c r="SS40" s="18"/>
      <c r="ST40" s="18"/>
      <c r="SU40" s="18"/>
      <c r="SV40" s="18"/>
      <c r="SW40" s="18"/>
      <c r="SX40" s="18"/>
      <c r="SY40" s="18"/>
      <c r="SZ40" s="18"/>
      <c r="TA40" s="18"/>
      <c r="TB40" s="18"/>
      <c r="TC40" s="18"/>
      <c r="TD40" s="18"/>
      <c r="TE40" s="18"/>
      <c r="TF40" s="18"/>
      <c r="TG40" s="18"/>
      <c r="TH40" s="18"/>
      <c r="TI40" s="18"/>
      <c r="TJ40" s="18"/>
      <c r="TK40" s="18"/>
      <c r="TL40" s="18"/>
      <c r="TM40" s="18"/>
      <c r="TN40" s="18"/>
      <c r="TO40" s="18"/>
      <c r="TP40" s="18"/>
      <c r="TQ40" s="18"/>
      <c r="TR40" s="18"/>
      <c r="TS40" s="18"/>
      <c r="TT40" s="18"/>
      <c r="TU40" s="18"/>
      <c r="TV40" s="18"/>
      <c r="TW40" s="18"/>
      <c r="TX40" s="18"/>
      <c r="TY40" s="18"/>
      <c r="TZ40" s="18"/>
      <c r="UA40" s="18"/>
      <c r="UB40" s="18"/>
      <c r="UC40" s="18"/>
      <c r="UD40" s="18"/>
      <c r="UE40" s="18"/>
      <c r="UF40" s="18"/>
      <c r="UG40" s="18"/>
      <c r="UH40" s="18"/>
      <c r="UI40" s="18"/>
      <c r="UJ40" s="18"/>
      <c r="UK40" s="18"/>
      <c r="UL40" s="18"/>
      <c r="UM40" s="18"/>
      <c r="UN40" s="18"/>
      <c r="UO40" s="18"/>
      <c r="UP40" s="18"/>
      <c r="UQ40" s="18"/>
      <c r="UR40" s="18"/>
      <c r="US40" s="18"/>
      <c r="UT40" s="18"/>
      <c r="UU40" s="18"/>
      <c r="UV40" s="18"/>
      <c r="UW40" s="18"/>
      <c r="UX40" s="18"/>
      <c r="UY40" s="18"/>
      <c r="UZ40" s="18"/>
      <c r="VA40" s="18"/>
      <c r="VB40" s="18"/>
      <c r="VC40" s="18"/>
      <c r="VD40" s="18"/>
      <c r="VE40" s="18"/>
      <c r="VF40" s="18"/>
      <c r="VG40" s="18"/>
      <c r="VH40" s="18"/>
      <c r="VI40" s="18"/>
      <c r="VJ40" s="18"/>
      <c r="VK40" s="18"/>
      <c r="VL40" s="89"/>
    </row>
    <row r="41" spans="1:584" s="88" customFormat="1" ht="90.75" customHeight="1">
      <c r="A41" s="227" t="s">
        <v>233</v>
      </c>
      <c r="B41" s="759"/>
      <c r="C41" s="227" t="s">
        <v>297</v>
      </c>
      <c r="D41" s="340">
        <v>2.04081632653061E-2</v>
      </c>
      <c r="E41" s="34" t="s">
        <v>298</v>
      </c>
      <c r="F41" s="34" t="s">
        <v>299</v>
      </c>
      <c r="G41" s="38" t="s">
        <v>237</v>
      </c>
      <c r="H41" s="38" t="s">
        <v>84</v>
      </c>
      <c r="I41" s="38" t="s">
        <v>77</v>
      </c>
      <c r="J41" s="38" t="s">
        <v>77</v>
      </c>
      <c r="K41" s="215">
        <v>1</v>
      </c>
      <c r="L41" s="34">
        <v>2018</v>
      </c>
      <c r="M41" s="38">
        <v>2019</v>
      </c>
      <c r="N41" s="38">
        <v>2030</v>
      </c>
      <c r="O41" s="56">
        <v>1</v>
      </c>
      <c r="P41" s="363">
        <v>1</v>
      </c>
      <c r="Q41" s="217">
        <v>1</v>
      </c>
      <c r="R41" s="217">
        <v>1</v>
      </c>
      <c r="S41" s="217">
        <v>1</v>
      </c>
      <c r="T41" s="217">
        <v>1</v>
      </c>
      <c r="U41" s="217">
        <v>1</v>
      </c>
      <c r="V41" s="217">
        <v>1</v>
      </c>
      <c r="W41" s="217">
        <v>1</v>
      </c>
      <c r="X41" s="217">
        <v>1</v>
      </c>
      <c r="Y41" s="217">
        <v>1</v>
      </c>
      <c r="Z41" s="217">
        <v>1</v>
      </c>
      <c r="AA41" s="234">
        <v>1</v>
      </c>
      <c r="AB41" s="155" t="s">
        <v>300</v>
      </c>
      <c r="AC41" s="346">
        <v>2.04081632653061E-2</v>
      </c>
      <c r="AD41" s="155" t="s">
        <v>301</v>
      </c>
      <c r="AE41" s="155" t="s">
        <v>302</v>
      </c>
      <c r="AF41" s="533" t="s">
        <v>241</v>
      </c>
      <c r="AG41" s="558" t="s">
        <v>303</v>
      </c>
      <c r="AH41" s="476" t="s">
        <v>237</v>
      </c>
      <c r="AI41" s="216" t="s">
        <v>84</v>
      </c>
      <c r="AJ41" s="525" t="s">
        <v>182</v>
      </c>
      <c r="AK41" s="353" t="s">
        <v>85</v>
      </c>
      <c r="AL41" s="252">
        <v>383</v>
      </c>
      <c r="AM41" s="216">
        <v>2019</v>
      </c>
      <c r="AN41" s="434">
        <v>2020</v>
      </c>
      <c r="AO41" s="435">
        <v>2030</v>
      </c>
      <c r="AP41" s="28">
        <v>383</v>
      </c>
      <c r="AQ41" s="28">
        <v>383</v>
      </c>
      <c r="AR41" s="28">
        <v>383</v>
      </c>
      <c r="AS41" s="28">
        <v>383</v>
      </c>
      <c r="AT41" s="28">
        <v>383</v>
      </c>
      <c r="AU41" s="28">
        <v>383</v>
      </c>
      <c r="AV41" s="28">
        <v>383</v>
      </c>
      <c r="AW41" s="28">
        <v>383</v>
      </c>
      <c r="AX41" s="28">
        <v>383</v>
      </c>
      <c r="AY41" s="28">
        <v>383</v>
      </c>
      <c r="AZ41" s="28">
        <v>383</v>
      </c>
      <c r="BA41" s="28">
        <v>383</v>
      </c>
      <c r="BB41" s="28">
        <v>383</v>
      </c>
      <c r="BC41" s="594">
        <v>3000</v>
      </c>
      <c r="BD41" s="594">
        <v>3000</v>
      </c>
      <c r="BE41" s="148" t="s">
        <v>125</v>
      </c>
      <c r="BF41" s="26"/>
      <c r="BG41" s="594">
        <v>4000</v>
      </c>
      <c r="BH41" s="148" t="s">
        <v>87</v>
      </c>
      <c r="BI41" s="148" t="s">
        <v>125</v>
      </c>
      <c r="BJ41" s="26" t="s">
        <v>87</v>
      </c>
      <c r="BK41" s="594">
        <v>4122</v>
      </c>
      <c r="BL41" s="582" t="s">
        <v>87</v>
      </c>
      <c r="BM41" s="605" t="s">
        <v>86</v>
      </c>
      <c r="BN41" s="148" t="s">
        <v>87</v>
      </c>
      <c r="BO41" s="602">
        <v>4328.0000001000008</v>
      </c>
      <c r="BP41" s="148" t="s">
        <v>87</v>
      </c>
      <c r="BQ41" s="148" t="s">
        <v>125</v>
      </c>
      <c r="BR41" s="148" t="s">
        <v>87</v>
      </c>
      <c r="BS41" s="602">
        <v>4544.0000005049997</v>
      </c>
      <c r="BT41" s="148" t="s">
        <v>87</v>
      </c>
      <c r="BU41" s="151" t="s">
        <v>86</v>
      </c>
      <c r="BV41" s="148" t="s">
        <v>87</v>
      </c>
      <c r="BW41" s="602">
        <v>4771.0000007302506</v>
      </c>
      <c r="BX41" s="148" t="s">
        <v>87</v>
      </c>
      <c r="BY41" s="151" t="s">
        <v>86</v>
      </c>
      <c r="BZ41" s="148" t="s">
        <v>87</v>
      </c>
      <c r="CA41" s="602">
        <v>5010.0000003167597</v>
      </c>
      <c r="CB41" s="148" t="s">
        <v>87</v>
      </c>
      <c r="CC41" s="151" t="s">
        <v>86</v>
      </c>
      <c r="CD41" s="148" t="s">
        <v>87</v>
      </c>
      <c r="CE41" s="602">
        <v>5260.0000008325997</v>
      </c>
      <c r="CF41" s="148" t="s">
        <v>87</v>
      </c>
      <c r="CG41" s="151" t="s">
        <v>86</v>
      </c>
      <c r="CH41" s="148" t="s">
        <v>87</v>
      </c>
      <c r="CI41" s="602">
        <v>5523.00000087423</v>
      </c>
      <c r="CJ41" s="148" t="s">
        <v>87</v>
      </c>
      <c r="CK41" s="151" t="s">
        <v>86</v>
      </c>
      <c r="CL41" s="148" t="s">
        <v>87</v>
      </c>
      <c r="CM41" s="602">
        <v>5800.0000000679402</v>
      </c>
      <c r="CN41" s="148" t="s">
        <v>87</v>
      </c>
      <c r="CO41" s="151" t="s">
        <v>86</v>
      </c>
      <c r="CP41" s="148" t="s">
        <v>87</v>
      </c>
      <c r="CQ41" s="602">
        <v>6090.0000000713299</v>
      </c>
      <c r="CR41" s="148" t="s">
        <v>87</v>
      </c>
      <c r="CS41" s="151" t="s">
        <v>86</v>
      </c>
      <c r="CT41" s="148" t="s">
        <v>87</v>
      </c>
      <c r="CU41" s="603">
        <v>6394.0000005748998</v>
      </c>
      <c r="CV41" s="17" t="s">
        <v>87</v>
      </c>
      <c r="CW41" s="151" t="s">
        <v>86</v>
      </c>
      <c r="CX41" s="17" t="s">
        <v>87</v>
      </c>
      <c r="CY41" s="210">
        <f t="shared" si="7"/>
        <v>58842.000004073008</v>
      </c>
      <c r="CZ41" s="29" t="s">
        <v>110</v>
      </c>
      <c r="DA41" s="29" t="s">
        <v>243</v>
      </c>
      <c r="DB41" s="201" t="s">
        <v>296</v>
      </c>
      <c r="DC41" s="29" t="s">
        <v>259</v>
      </c>
      <c r="DD41" s="29" t="s">
        <v>260</v>
      </c>
      <c r="DE41" s="707" t="s">
        <v>261</v>
      </c>
      <c r="DF41" s="61" t="s">
        <v>87</v>
      </c>
      <c r="DG41" s="61" t="s">
        <v>87</v>
      </c>
      <c r="DH41" s="61" t="s">
        <v>87</v>
      </c>
      <c r="DI41" s="61" t="s">
        <v>87</v>
      </c>
      <c r="DJ41" s="61" t="s">
        <v>87</v>
      </c>
      <c r="DK41" s="119" t="s">
        <v>251</v>
      </c>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c r="JF41" s="18"/>
      <c r="JG41" s="18"/>
      <c r="JH41" s="18"/>
      <c r="JI41" s="18"/>
      <c r="JJ41" s="18"/>
      <c r="JK41" s="18"/>
      <c r="JL41" s="18"/>
      <c r="JM41" s="18"/>
      <c r="JN41" s="18"/>
      <c r="JO41" s="18"/>
      <c r="JP41" s="18"/>
      <c r="JQ41" s="18"/>
      <c r="JR41" s="18"/>
      <c r="JS41" s="18"/>
      <c r="JT41" s="18"/>
      <c r="JU41" s="18"/>
      <c r="JV41" s="18"/>
      <c r="JW41" s="18"/>
      <c r="JX41" s="18"/>
      <c r="JY41" s="18"/>
      <c r="JZ41" s="18"/>
      <c r="KA41" s="18"/>
      <c r="KB41" s="18"/>
      <c r="KC41" s="18"/>
      <c r="KD41" s="18"/>
      <c r="KE41" s="18"/>
      <c r="KF41" s="18"/>
      <c r="KG41" s="18"/>
      <c r="KH41" s="18"/>
      <c r="KI41" s="18"/>
      <c r="KJ41" s="18"/>
      <c r="KK41" s="18"/>
      <c r="KL41" s="18"/>
      <c r="KM41" s="18"/>
      <c r="KN41" s="18"/>
      <c r="KO41" s="18"/>
      <c r="KP41" s="18"/>
      <c r="KQ41" s="18"/>
      <c r="KR41" s="18"/>
      <c r="KS41" s="18"/>
      <c r="KT41" s="18"/>
      <c r="KU41" s="18"/>
      <c r="KV41" s="18"/>
      <c r="KW41" s="18"/>
      <c r="KX41" s="18"/>
      <c r="KY41" s="18"/>
      <c r="KZ41" s="18"/>
      <c r="LA41" s="18"/>
      <c r="LB41" s="18"/>
      <c r="LC41" s="18"/>
      <c r="LD41" s="18"/>
      <c r="LE41" s="18"/>
      <c r="LF41" s="18"/>
      <c r="LG41" s="18"/>
      <c r="LH41" s="18"/>
      <c r="LI41" s="18"/>
      <c r="LJ41" s="18"/>
      <c r="LK41" s="18"/>
      <c r="LL41" s="18"/>
      <c r="LM41" s="18"/>
      <c r="LN41" s="18"/>
      <c r="LO41" s="18"/>
      <c r="LP41" s="18"/>
      <c r="LQ41" s="18"/>
      <c r="LR41" s="18"/>
      <c r="LS41" s="18"/>
      <c r="LT41" s="18"/>
      <c r="LU41" s="18"/>
      <c r="LV41" s="18"/>
      <c r="LW41" s="18"/>
      <c r="LX41" s="18"/>
      <c r="LY41" s="18"/>
      <c r="LZ41" s="18"/>
      <c r="MA41" s="18"/>
      <c r="MB41" s="18"/>
      <c r="MC41" s="18"/>
      <c r="MD41" s="18"/>
      <c r="ME41" s="18"/>
      <c r="MF41" s="18"/>
      <c r="MG41" s="18"/>
      <c r="MH41" s="18"/>
      <c r="MI41" s="18"/>
      <c r="MJ41" s="18"/>
      <c r="MK41" s="18"/>
      <c r="ML41" s="18"/>
      <c r="MM41" s="18"/>
      <c r="MN41" s="18"/>
      <c r="MO41" s="18"/>
      <c r="MP41" s="18"/>
      <c r="MQ41" s="18"/>
      <c r="MR41" s="18"/>
      <c r="MS41" s="18"/>
      <c r="MT41" s="18"/>
      <c r="MU41" s="18"/>
      <c r="MV41" s="18"/>
      <c r="MW41" s="18"/>
      <c r="MX41" s="18"/>
      <c r="MY41" s="18"/>
      <c r="MZ41" s="18"/>
      <c r="NA41" s="18"/>
      <c r="NB41" s="18"/>
      <c r="NC41" s="18"/>
      <c r="ND41" s="18"/>
      <c r="NE41" s="18"/>
      <c r="NF41" s="18"/>
      <c r="NG41" s="18"/>
      <c r="NH41" s="18"/>
      <c r="NI41" s="18"/>
      <c r="NJ41" s="18"/>
      <c r="NK41" s="18"/>
      <c r="NL41" s="18"/>
      <c r="NM41" s="18"/>
      <c r="NN41" s="18"/>
      <c r="NO41" s="18"/>
      <c r="NP41" s="18"/>
      <c r="NQ41" s="18"/>
      <c r="NR41" s="18"/>
      <c r="NS41" s="18"/>
      <c r="NT41" s="18"/>
      <c r="NU41" s="18"/>
      <c r="NV41" s="18"/>
      <c r="NW41" s="18"/>
      <c r="NX41" s="18"/>
      <c r="NY41" s="18"/>
      <c r="NZ41" s="18"/>
      <c r="OA41" s="18"/>
      <c r="OB41" s="18"/>
      <c r="OC41" s="18"/>
      <c r="OD41" s="18"/>
      <c r="OE41" s="18"/>
      <c r="OF41" s="18"/>
      <c r="OG41" s="18"/>
      <c r="OH41" s="18"/>
      <c r="OI41" s="18"/>
      <c r="OJ41" s="18"/>
      <c r="OK41" s="18"/>
      <c r="OL41" s="18"/>
      <c r="OM41" s="18"/>
      <c r="ON41" s="18"/>
      <c r="OO41" s="18"/>
      <c r="OP41" s="18"/>
      <c r="OQ41" s="18"/>
      <c r="OR41" s="18"/>
      <c r="OS41" s="18"/>
      <c r="OT41" s="18"/>
      <c r="OU41" s="18"/>
      <c r="OV41" s="18"/>
      <c r="OW41" s="18"/>
      <c r="OX41" s="18"/>
      <c r="OY41" s="18"/>
      <c r="OZ41" s="18"/>
      <c r="PA41" s="18"/>
      <c r="PB41" s="18"/>
      <c r="PC41" s="18"/>
      <c r="PD41" s="18"/>
      <c r="PE41" s="18"/>
      <c r="PF41" s="18"/>
      <c r="PG41" s="18"/>
      <c r="PH41" s="18"/>
      <c r="PI41" s="18"/>
      <c r="PJ41" s="18"/>
      <c r="PK41" s="18"/>
      <c r="PL41" s="18"/>
      <c r="PM41" s="18"/>
      <c r="PN41" s="18"/>
      <c r="PO41" s="18"/>
      <c r="PP41" s="18"/>
      <c r="PQ41" s="18"/>
      <c r="PR41" s="18"/>
      <c r="PS41" s="18"/>
      <c r="PT41" s="18"/>
      <c r="PU41" s="18"/>
      <c r="PV41" s="18"/>
      <c r="PW41" s="18"/>
      <c r="PX41" s="18"/>
      <c r="PY41" s="18"/>
      <c r="PZ41" s="18"/>
      <c r="QA41" s="18"/>
      <c r="QB41" s="18"/>
      <c r="QC41" s="18"/>
      <c r="QD41" s="18"/>
      <c r="QE41" s="18"/>
      <c r="QF41" s="18"/>
      <c r="QG41" s="18"/>
      <c r="QH41" s="18"/>
      <c r="QI41" s="18"/>
      <c r="QJ41" s="18"/>
      <c r="QK41" s="18"/>
      <c r="QL41" s="18"/>
      <c r="QM41" s="18"/>
      <c r="QN41" s="18"/>
      <c r="QO41" s="18"/>
      <c r="QP41" s="18"/>
      <c r="QQ41" s="18"/>
      <c r="QR41" s="18"/>
      <c r="QS41" s="18"/>
      <c r="QT41" s="18"/>
      <c r="QU41" s="18"/>
      <c r="QV41" s="18"/>
      <c r="QW41" s="18"/>
      <c r="QX41" s="18"/>
      <c r="QY41" s="18"/>
      <c r="QZ41" s="18"/>
      <c r="RA41" s="18"/>
      <c r="RB41" s="18"/>
      <c r="RC41" s="18"/>
      <c r="RD41" s="18"/>
      <c r="RE41" s="18"/>
      <c r="RF41" s="18"/>
      <c r="RG41" s="18"/>
      <c r="RH41" s="18"/>
      <c r="RI41" s="18"/>
      <c r="RJ41" s="18"/>
      <c r="RK41" s="18"/>
      <c r="RL41" s="18"/>
      <c r="RM41" s="18"/>
      <c r="RN41" s="18"/>
      <c r="RO41" s="18"/>
      <c r="RP41" s="18"/>
      <c r="RQ41" s="18"/>
      <c r="RR41" s="18"/>
      <c r="RS41" s="18"/>
      <c r="RT41" s="18"/>
      <c r="RU41" s="18"/>
      <c r="RV41" s="18"/>
      <c r="RW41" s="18"/>
      <c r="RX41" s="18"/>
      <c r="RY41" s="18"/>
      <c r="RZ41" s="18"/>
      <c r="SA41" s="18"/>
      <c r="SB41" s="18"/>
      <c r="SC41" s="18"/>
      <c r="SD41" s="18"/>
      <c r="SE41" s="18"/>
      <c r="SF41" s="18"/>
      <c r="SG41" s="18"/>
      <c r="SH41" s="18"/>
      <c r="SI41" s="18"/>
      <c r="SJ41" s="18"/>
      <c r="SK41" s="18"/>
      <c r="SL41" s="18"/>
      <c r="SM41" s="18"/>
      <c r="SN41" s="18"/>
      <c r="SO41" s="18"/>
      <c r="SP41" s="18"/>
      <c r="SQ41" s="18"/>
      <c r="SR41" s="18"/>
      <c r="SS41" s="18"/>
      <c r="ST41" s="18"/>
      <c r="SU41" s="18"/>
      <c r="SV41" s="18"/>
      <c r="SW41" s="18"/>
      <c r="SX41" s="18"/>
      <c r="SY41" s="18"/>
      <c r="SZ41" s="18"/>
      <c r="TA41" s="18"/>
      <c r="TB41" s="18"/>
      <c r="TC41" s="18"/>
      <c r="TD41" s="18"/>
      <c r="TE41" s="18"/>
      <c r="TF41" s="18"/>
      <c r="TG41" s="18"/>
      <c r="TH41" s="18"/>
      <c r="TI41" s="18"/>
      <c r="TJ41" s="18"/>
      <c r="TK41" s="18"/>
      <c r="TL41" s="18"/>
      <c r="TM41" s="18"/>
      <c r="TN41" s="18"/>
      <c r="TO41" s="18"/>
      <c r="TP41" s="18"/>
      <c r="TQ41" s="18"/>
      <c r="TR41" s="18"/>
      <c r="TS41" s="18"/>
      <c r="TT41" s="18"/>
      <c r="TU41" s="18"/>
      <c r="TV41" s="18"/>
      <c r="TW41" s="18"/>
      <c r="TX41" s="18"/>
      <c r="TY41" s="18"/>
      <c r="TZ41" s="18"/>
      <c r="UA41" s="18"/>
      <c r="UB41" s="18"/>
      <c r="UC41" s="18"/>
      <c r="UD41" s="18"/>
      <c r="UE41" s="18"/>
      <c r="UF41" s="18"/>
      <c r="UG41" s="18"/>
      <c r="UH41" s="18"/>
      <c r="UI41" s="18"/>
      <c r="UJ41" s="18"/>
      <c r="UK41" s="18"/>
      <c r="UL41" s="18"/>
      <c r="UM41" s="18"/>
      <c r="UN41" s="18"/>
      <c r="UO41" s="18"/>
      <c r="UP41" s="18"/>
      <c r="UQ41" s="18"/>
      <c r="UR41" s="18"/>
      <c r="US41" s="18"/>
      <c r="UT41" s="18"/>
      <c r="UU41" s="18"/>
      <c r="UV41" s="18"/>
      <c r="UW41" s="18"/>
      <c r="UX41" s="18"/>
      <c r="UY41" s="18"/>
      <c r="UZ41" s="18"/>
      <c r="VA41" s="18"/>
      <c r="VB41" s="18"/>
      <c r="VC41" s="18"/>
      <c r="VD41" s="18"/>
      <c r="VE41" s="18"/>
      <c r="VF41" s="18"/>
      <c r="VG41" s="18"/>
      <c r="VH41" s="18"/>
      <c r="VI41" s="18"/>
      <c r="VJ41" s="18"/>
      <c r="VK41" s="18"/>
      <c r="VL41" s="89"/>
    </row>
    <row r="42" spans="1:584" s="88" customFormat="1" ht="93.75" customHeight="1">
      <c r="A42" s="227" t="s">
        <v>233</v>
      </c>
      <c r="B42" s="759"/>
      <c r="C42" s="227" t="s">
        <v>305</v>
      </c>
      <c r="D42" s="340">
        <v>2.04081632653061E-2</v>
      </c>
      <c r="E42" s="34" t="s">
        <v>306</v>
      </c>
      <c r="F42" s="34" t="s">
        <v>307</v>
      </c>
      <c r="G42" s="38" t="s">
        <v>237</v>
      </c>
      <c r="H42" s="38" t="s">
        <v>84</v>
      </c>
      <c r="I42" s="38" t="s">
        <v>77</v>
      </c>
      <c r="J42" s="38" t="s">
        <v>77</v>
      </c>
      <c r="K42" s="215">
        <v>0.33</v>
      </c>
      <c r="L42" s="34">
        <v>2018</v>
      </c>
      <c r="M42" s="38">
        <v>2019</v>
      </c>
      <c r="N42" s="38">
        <v>2030</v>
      </c>
      <c r="O42" s="364">
        <v>0.32160804020100497</v>
      </c>
      <c r="P42" s="364">
        <v>0.32160804020100497</v>
      </c>
      <c r="Q42" s="237">
        <v>0.32160804020100503</v>
      </c>
      <c r="R42" s="237">
        <v>0.32160804020100497</v>
      </c>
      <c r="S42" s="237">
        <v>0.32160804020100503</v>
      </c>
      <c r="T42" s="237">
        <v>0.32160804020100497</v>
      </c>
      <c r="U42" s="237">
        <v>0.32160804020100503</v>
      </c>
      <c r="V42" s="237">
        <v>0.32160804020100497</v>
      </c>
      <c r="W42" s="237">
        <v>0.32160804020100503</v>
      </c>
      <c r="X42" s="237">
        <v>0.32160804020100497</v>
      </c>
      <c r="Y42" s="237">
        <v>0.32160804020100503</v>
      </c>
      <c r="Z42" s="237">
        <v>0.32160804020100497</v>
      </c>
      <c r="AA42" s="234">
        <v>0.32160804020100497</v>
      </c>
      <c r="AB42" s="155" t="s">
        <v>308</v>
      </c>
      <c r="AC42" s="346">
        <v>2.04081632653061E-2</v>
      </c>
      <c r="AD42" s="155" t="s">
        <v>309</v>
      </c>
      <c r="AE42" s="155" t="s">
        <v>310</v>
      </c>
      <c r="AF42" s="533" t="s">
        <v>241</v>
      </c>
      <c r="AG42" s="533" t="s">
        <v>290</v>
      </c>
      <c r="AH42" s="476" t="s">
        <v>237</v>
      </c>
      <c r="AI42" s="216" t="s">
        <v>84</v>
      </c>
      <c r="AJ42" s="525" t="s">
        <v>77</v>
      </c>
      <c r="AK42" s="216" t="s">
        <v>77</v>
      </c>
      <c r="AL42" s="252">
        <v>64</v>
      </c>
      <c r="AM42" s="216">
        <v>2018</v>
      </c>
      <c r="AN42" s="303">
        <v>2019</v>
      </c>
      <c r="AO42" s="303">
        <v>2030</v>
      </c>
      <c r="AP42" s="28">
        <v>128</v>
      </c>
      <c r="AQ42" s="76">
        <v>128</v>
      </c>
      <c r="AR42" s="28">
        <v>128</v>
      </c>
      <c r="AS42" s="28">
        <v>128</v>
      </c>
      <c r="AT42" s="28">
        <v>128</v>
      </c>
      <c r="AU42" s="28">
        <v>128</v>
      </c>
      <c r="AV42" s="28">
        <v>128</v>
      </c>
      <c r="AW42" s="28">
        <v>128</v>
      </c>
      <c r="AX42" s="28">
        <v>128</v>
      </c>
      <c r="AY42" s="28">
        <v>128</v>
      </c>
      <c r="AZ42" s="28">
        <v>128</v>
      </c>
      <c r="BA42" s="28">
        <v>128</v>
      </c>
      <c r="BB42" s="28">
        <v>128</v>
      </c>
      <c r="BC42" s="594">
        <v>1169.1275680000001</v>
      </c>
      <c r="BD42" s="594">
        <v>1169.1275680000001</v>
      </c>
      <c r="BE42" s="148" t="s">
        <v>125</v>
      </c>
      <c r="BF42" s="26"/>
      <c r="BG42" s="594">
        <v>1215.8926707200001</v>
      </c>
      <c r="BH42" s="148" t="s">
        <v>87</v>
      </c>
      <c r="BI42" s="148" t="s">
        <v>125</v>
      </c>
      <c r="BJ42" s="26" t="s">
        <v>87</v>
      </c>
      <c r="BK42" s="595">
        <v>1264.5283775487999</v>
      </c>
      <c r="BL42" s="582" t="s">
        <v>87</v>
      </c>
      <c r="BM42" s="605" t="s">
        <v>86</v>
      </c>
      <c r="BN42" s="148" t="s">
        <v>87</v>
      </c>
      <c r="BO42" s="595">
        <v>1315.1095126507521</v>
      </c>
      <c r="BP42" s="148" t="s">
        <v>87</v>
      </c>
      <c r="BQ42" s="148" t="s">
        <v>125</v>
      </c>
      <c r="BR42" s="148" t="s">
        <v>87</v>
      </c>
      <c r="BS42" s="595">
        <v>1367.7138931567822</v>
      </c>
      <c r="BT42" s="148" t="s">
        <v>87</v>
      </c>
      <c r="BU42" s="151" t="s">
        <v>86</v>
      </c>
      <c r="BV42" s="148" t="s">
        <v>87</v>
      </c>
      <c r="BW42" s="595">
        <v>1422.4224488830534</v>
      </c>
      <c r="BX42" s="148" t="s">
        <v>87</v>
      </c>
      <c r="BY42" s="151" t="s">
        <v>86</v>
      </c>
      <c r="BZ42" s="148" t="s">
        <v>87</v>
      </c>
      <c r="CA42" s="595">
        <v>1479.3193468383756</v>
      </c>
      <c r="CB42" s="148" t="s">
        <v>87</v>
      </c>
      <c r="CC42" s="151" t="s">
        <v>86</v>
      </c>
      <c r="CD42" s="148" t="s">
        <v>87</v>
      </c>
      <c r="CE42" s="595">
        <v>1538.4921207119105</v>
      </c>
      <c r="CF42" s="148" t="s">
        <v>87</v>
      </c>
      <c r="CG42" s="151" t="s">
        <v>86</v>
      </c>
      <c r="CH42" s="148" t="s">
        <v>87</v>
      </c>
      <c r="CI42" s="595">
        <v>1600.0318055403868</v>
      </c>
      <c r="CJ42" s="148" t="s">
        <v>87</v>
      </c>
      <c r="CK42" s="151" t="s">
        <v>86</v>
      </c>
      <c r="CL42" s="148" t="s">
        <v>87</v>
      </c>
      <c r="CM42" s="595">
        <v>1664.0330777620024</v>
      </c>
      <c r="CN42" s="148" t="s">
        <v>87</v>
      </c>
      <c r="CO42" s="151" t="s">
        <v>86</v>
      </c>
      <c r="CP42" s="148" t="s">
        <v>87</v>
      </c>
      <c r="CQ42" s="595">
        <v>1730.5944008724825</v>
      </c>
      <c r="CR42" s="148" t="s">
        <v>87</v>
      </c>
      <c r="CS42" s="151" t="s">
        <v>86</v>
      </c>
      <c r="CT42" s="148" t="s">
        <v>87</v>
      </c>
      <c r="CU42" s="596">
        <v>1799.8181769073817</v>
      </c>
      <c r="CV42" s="17" t="s">
        <v>87</v>
      </c>
      <c r="CW42" s="151" t="s">
        <v>86</v>
      </c>
      <c r="CX42" s="17" t="s">
        <v>87</v>
      </c>
      <c r="CY42" s="210">
        <f t="shared" si="7"/>
        <v>17567.083399591927</v>
      </c>
      <c r="CZ42" s="29" t="s">
        <v>110</v>
      </c>
      <c r="DA42" s="29" t="s">
        <v>243</v>
      </c>
      <c r="DB42" s="201" t="s">
        <v>296</v>
      </c>
      <c r="DC42" s="29" t="s">
        <v>259</v>
      </c>
      <c r="DD42" s="29" t="s">
        <v>260</v>
      </c>
      <c r="DE42" s="707" t="s">
        <v>261</v>
      </c>
      <c r="DF42" s="61" t="s">
        <v>87</v>
      </c>
      <c r="DG42" s="61" t="s">
        <v>87</v>
      </c>
      <c r="DH42" s="61" t="s">
        <v>87</v>
      </c>
      <c r="DI42" s="61" t="s">
        <v>87</v>
      </c>
      <c r="DJ42" s="61" t="s">
        <v>87</v>
      </c>
      <c r="DK42" s="474" t="s">
        <v>251</v>
      </c>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c r="JF42" s="18"/>
      <c r="JG42" s="18"/>
      <c r="JH42" s="18"/>
      <c r="JI42" s="18"/>
      <c r="JJ42" s="18"/>
      <c r="JK42" s="18"/>
      <c r="JL42" s="18"/>
      <c r="JM42" s="18"/>
      <c r="JN42" s="18"/>
      <c r="JO42" s="18"/>
      <c r="JP42" s="18"/>
      <c r="JQ42" s="18"/>
      <c r="JR42" s="18"/>
      <c r="JS42" s="18"/>
      <c r="JT42" s="18"/>
      <c r="JU42" s="18"/>
      <c r="JV42" s="18"/>
      <c r="JW42" s="18"/>
      <c r="JX42" s="18"/>
      <c r="JY42" s="18"/>
      <c r="JZ42" s="18"/>
      <c r="KA42" s="18"/>
      <c r="KB42" s="18"/>
      <c r="KC42" s="18"/>
      <c r="KD42" s="18"/>
      <c r="KE42" s="18"/>
      <c r="KF42" s="18"/>
      <c r="KG42" s="18"/>
      <c r="KH42" s="18"/>
      <c r="KI42" s="18"/>
      <c r="KJ42" s="18"/>
      <c r="KK42" s="18"/>
      <c r="KL42" s="18"/>
      <c r="KM42" s="18"/>
      <c r="KN42" s="18"/>
      <c r="KO42" s="18"/>
      <c r="KP42" s="18"/>
      <c r="KQ42" s="18"/>
      <c r="KR42" s="18"/>
      <c r="KS42" s="18"/>
      <c r="KT42" s="18"/>
      <c r="KU42" s="18"/>
      <c r="KV42" s="18"/>
      <c r="KW42" s="18"/>
      <c r="KX42" s="18"/>
      <c r="KY42" s="18"/>
      <c r="KZ42" s="18"/>
      <c r="LA42" s="18"/>
      <c r="LB42" s="18"/>
      <c r="LC42" s="18"/>
      <c r="LD42" s="18"/>
      <c r="LE42" s="18"/>
      <c r="LF42" s="18"/>
      <c r="LG42" s="18"/>
      <c r="LH42" s="18"/>
      <c r="LI42" s="18"/>
      <c r="LJ42" s="18"/>
      <c r="LK42" s="18"/>
      <c r="LL42" s="18"/>
      <c r="LM42" s="18"/>
      <c r="LN42" s="18"/>
      <c r="LO42" s="18"/>
      <c r="LP42" s="18"/>
      <c r="LQ42" s="18"/>
      <c r="LR42" s="18"/>
      <c r="LS42" s="18"/>
      <c r="LT42" s="18"/>
      <c r="LU42" s="18"/>
      <c r="LV42" s="18"/>
      <c r="LW42" s="18"/>
      <c r="LX42" s="18"/>
      <c r="LY42" s="18"/>
      <c r="LZ42" s="18"/>
      <c r="MA42" s="18"/>
      <c r="MB42" s="18"/>
      <c r="MC42" s="18"/>
      <c r="MD42" s="18"/>
      <c r="ME42" s="18"/>
      <c r="MF42" s="18"/>
      <c r="MG42" s="18"/>
      <c r="MH42" s="18"/>
      <c r="MI42" s="18"/>
      <c r="MJ42" s="18"/>
      <c r="MK42" s="18"/>
      <c r="ML42" s="18"/>
      <c r="MM42" s="18"/>
      <c r="MN42" s="18"/>
      <c r="MO42" s="18"/>
      <c r="MP42" s="18"/>
      <c r="MQ42" s="18"/>
      <c r="MR42" s="18"/>
      <c r="MS42" s="18"/>
      <c r="MT42" s="18"/>
      <c r="MU42" s="18"/>
      <c r="MV42" s="18"/>
      <c r="MW42" s="18"/>
      <c r="MX42" s="18"/>
      <c r="MY42" s="18"/>
      <c r="MZ42" s="18"/>
      <c r="NA42" s="18"/>
      <c r="NB42" s="18"/>
      <c r="NC42" s="18"/>
      <c r="ND42" s="18"/>
      <c r="NE42" s="18"/>
      <c r="NF42" s="18"/>
      <c r="NG42" s="18"/>
      <c r="NH42" s="18"/>
      <c r="NI42" s="18"/>
      <c r="NJ42" s="18"/>
      <c r="NK42" s="18"/>
      <c r="NL42" s="18"/>
      <c r="NM42" s="18"/>
      <c r="NN42" s="18"/>
      <c r="NO42" s="18"/>
      <c r="NP42" s="18"/>
      <c r="NQ42" s="18"/>
      <c r="NR42" s="18"/>
      <c r="NS42" s="18"/>
      <c r="NT42" s="18"/>
      <c r="NU42" s="18"/>
      <c r="NV42" s="18"/>
      <c r="NW42" s="18"/>
      <c r="NX42" s="18"/>
      <c r="NY42" s="18"/>
      <c r="NZ42" s="18"/>
      <c r="OA42" s="18"/>
      <c r="OB42" s="18"/>
      <c r="OC42" s="18"/>
      <c r="OD42" s="18"/>
      <c r="OE42" s="18"/>
      <c r="OF42" s="18"/>
      <c r="OG42" s="18"/>
      <c r="OH42" s="18"/>
      <c r="OI42" s="18"/>
      <c r="OJ42" s="18"/>
      <c r="OK42" s="18"/>
      <c r="OL42" s="18"/>
      <c r="OM42" s="18"/>
      <c r="ON42" s="18"/>
      <c r="OO42" s="18"/>
      <c r="OP42" s="18"/>
      <c r="OQ42" s="18"/>
      <c r="OR42" s="18"/>
      <c r="OS42" s="18"/>
      <c r="OT42" s="18"/>
      <c r="OU42" s="18"/>
      <c r="OV42" s="18"/>
      <c r="OW42" s="18"/>
      <c r="OX42" s="18"/>
      <c r="OY42" s="18"/>
      <c r="OZ42" s="18"/>
      <c r="PA42" s="18"/>
      <c r="PB42" s="18"/>
      <c r="PC42" s="18"/>
      <c r="PD42" s="18"/>
      <c r="PE42" s="18"/>
      <c r="PF42" s="18"/>
      <c r="PG42" s="18"/>
      <c r="PH42" s="18"/>
      <c r="PI42" s="18"/>
      <c r="PJ42" s="18"/>
      <c r="PK42" s="18"/>
      <c r="PL42" s="18"/>
      <c r="PM42" s="18"/>
      <c r="PN42" s="18"/>
      <c r="PO42" s="18"/>
      <c r="PP42" s="18"/>
      <c r="PQ42" s="18"/>
      <c r="PR42" s="18"/>
      <c r="PS42" s="18"/>
      <c r="PT42" s="18"/>
      <c r="PU42" s="18"/>
      <c r="PV42" s="18"/>
      <c r="PW42" s="18"/>
      <c r="PX42" s="18"/>
      <c r="PY42" s="18"/>
      <c r="PZ42" s="18"/>
      <c r="QA42" s="18"/>
      <c r="QB42" s="18"/>
      <c r="QC42" s="18"/>
      <c r="QD42" s="18"/>
      <c r="QE42" s="18"/>
      <c r="QF42" s="18"/>
      <c r="QG42" s="18"/>
      <c r="QH42" s="18"/>
      <c r="QI42" s="18"/>
      <c r="QJ42" s="18"/>
      <c r="QK42" s="18"/>
      <c r="QL42" s="18"/>
      <c r="QM42" s="18"/>
      <c r="QN42" s="18"/>
      <c r="QO42" s="18"/>
      <c r="QP42" s="18"/>
      <c r="QQ42" s="18"/>
      <c r="QR42" s="18"/>
      <c r="QS42" s="18"/>
      <c r="QT42" s="18"/>
      <c r="QU42" s="18"/>
      <c r="QV42" s="18"/>
      <c r="QW42" s="18"/>
      <c r="QX42" s="18"/>
      <c r="QY42" s="18"/>
      <c r="QZ42" s="18"/>
      <c r="RA42" s="18"/>
      <c r="RB42" s="18"/>
      <c r="RC42" s="18"/>
      <c r="RD42" s="18"/>
      <c r="RE42" s="18"/>
      <c r="RF42" s="18"/>
      <c r="RG42" s="18"/>
      <c r="RH42" s="18"/>
      <c r="RI42" s="18"/>
      <c r="RJ42" s="18"/>
      <c r="RK42" s="18"/>
      <c r="RL42" s="18"/>
      <c r="RM42" s="18"/>
      <c r="RN42" s="18"/>
      <c r="RO42" s="18"/>
      <c r="RP42" s="18"/>
      <c r="RQ42" s="18"/>
      <c r="RR42" s="18"/>
      <c r="RS42" s="18"/>
      <c r="RT42" s="18"/>
      <c r="RU42" s="18"/>
      <c r="RV42" s="18"/>
      <c r="RW42" s="18"/>
      <c r="RX42" s="18"/>
      <c r="RY42" s="18"/>
      <c r="RZ42" s="18"/>
      <c r="SA42" s="18"/>
      <c r="SB42" s="18"/>
      <c r="SC42" s="18"/>
      <c r="SD42" s="18"/>
      <c r="SE42" s="18"/>
      <c r="SF42" s="18"/>
      <c r="SG42" s="18"/>
      <c r="SH42" s="18"/>
      <c r="SI42" s="18"/>
      <c r="SJ42" s="18"/>
      <c r="SK42" s="18"/>
      <c r="SL42" s="18"/>
      <c r="SM42" s="18"/>
      <c r="SN42" s="18"/>
      <c r="SO42" s="18"/>
      <c r="SP42" s="18"/>
      <c r="SQ42" s="18"/>
      <c r="SR42" s="18"/>
      <c r="SS42" s="18"/>
      <c r="ST42" s="18"/>
      <c r="SU42" s="18"/>
      <c r="SV42" s="18"/>
      <c r="SW42" s="18"/>
      <c r="SX42" s="18"/>
      <c r="SY42" s="18"/>
      <c r="SZ42" s="18"/>
      <c r="TA42" s="18"/>
      <c r="TB42" s="18"/>
      <c r="TC42" s="18"/>
      <c r="TD42" s="18"/>
      <c r="TE42" s="18"/>
      <c r="TF42" s="18"/>
      <c r="TG42" s="18"/>
      <c r="TH42" s="18"/>
      <c r="TI42" s="18"/>
      <c r="TJ42" s="18"/>
      <c r="TK42" s="18"/>
      <c r="TL42" s="18"/>
      <c r="TM42" s="18"/>
      <c r="TN42" s="18"/>
      <c r="TO42" s="18"/>
      <c r="TP42" s="18"/>
      <c r="TQ42" s="18"/>
      <c r="TR42" s="18"/>
      <c r="TS42" s="18"/>
      <c r="TT42" s="18"/>
      <c r="TU42" s="18"/>
      <c r="TV42" s="18"/>
      <c r="TW42" s="18"/>
      <c r="TX42" s="18"/>
      <c r="TY42" s="18"/>
      <c r="TZ42" s="18"/>
      <c r="UA42" s="18"/>
      <c r="UB42" s="18"/>
      <c r="UC42" s="18"/>
      <c r="UD42" s="18"/>
      <c r="UE42" s="18"/>
      <c r="UF42" s="18"/>
      <c r="UG42" s="18"/>
      <c r="UH42" s="18"/>
      <c r="UI42" s="18"/>
      <c r="UJ42" s="18"/>
      <c r="UK42" s="18"/>
      <c r="UL42" s="18"/>
      <c r="UM42" s="18"/>
      <c r="UN42" s="18"/>
      <c r="UO42" s="18"/>
      <c r="UP42" s="18"/>
      <c r="UQ42" s="18"/>
      <c r="UR42" s="18"/>
      <c r="US42" s="18"/>
      <c r="UT42" s="18"/>
      <c r="UU42" s="18"/>
      <c r="UV42" s="18"/>
      <c r="UW42" s="18"/>
      <c r="UX42" s="18"/>
      <c r="UY42" s="18"/>
      <c r="UZ42" s="18"/>
      <c r="VA42" s="18"/>
      <c r="VB42" s="18"/>
      <c r="VC42" s="18"/>
      <c r="VD42" s="18"/>
      <c r="VE42" s="18"/>
      <c r="VF42" s="18"/>
      <c r="VG42" s="18"/>
      <c r="VH42" s="18"/>
      <c r="VI42" s="18"/>
      <c r="VJ42" s="18"/>
      <c r="VK42" s="18"/>
      <c r="VL42" s="89"/>
    </row>
    <row r="43" spans="1:584" s="88" customFormat="1" ht="173.25" customHeight="1">
      <c r="A43" s="227" t="s">
        <v>233</v>
      </c>
      <c r="B43" s="759"/>
      <c r="C43" s="227" t="s">
        <v>311</v>
      </c>
      <c r="D43" s="758">
        <v>2.04081632653061E-2</v>
      </c>
      <c r="E43" s="34" t="s">
        <v>312</v>
      </c>
      <c r="F43" s="34" t="s">
        <v>313</v>
      </c>
      <c r="G43" s="38" t="s">
        <v>237</v>
      </c>
      <c r="H43" s="38" t="s">
        <v>84</v>
      </c>
      <c r="I43" s="38" t="s">
        <v>77</v>
      </c>
      <c r="J43" s="38" t="s">
        <v>77</v>
      </c>
      <c r="K43" s="215">
        <v>1.55E-2</v>
      </c>
      <c r="L43" s="391">
        <v>2017</v>
      </c>
      <c r="M43" s="38">
        <v>2019</v>
      </c>
      <c r="N43" s="38">
        <v>2030</v>
      </c>
      <c r="O43" s="58">
        <v>1.53</v>
      </c>
      <c r="P43" s="365">
        <v>1.53</v>
      </c>
      <c r="Q43" s="38">
        <v>1.53</v>
      </c>
      <c r="R43" s="38">
        <v>1.53</v>
      </c>
      <c r="S43" s="38">
        <v>1.53</v>
      </c>
      <c r="T43" s="38">
        <v>1.53</v>
      </c>
      <c r="U43" s="38">
        <v>1.53</v>
      </c>
      <c r="V43" s="38">
        <v>1.53</v>
      </c>
      <c r="W43" s="38">
        <v>1.53</v>
      </c>
      <c r="X43" s="38">
        <v>1.53</v>
      </c>
      <c r="Y43" s="38">
        <v>1.53</v>
      </c>
      <c r="Z43" s="38">
        <v>1.53</v>
      </c>
      <c r="AA43" s="234">
        <v>1.5299999999999999E-2</v>
      </c>
      <c r="AB43" s="155" t="s">
        <v>314</v>
      </c>
      <c r="AC43" s="346">
        <v>1.02040816326531E-2</v>
      </c>
      <c r="AD43" s="155" t="s">
        <v>315</v>
      </c>
      <c r="AE43" s="155" t="s">
        <v>316</v>
      </c>
      <c r="AF43" s="533" t="s">
        <v>241</v>
      </c>
      <c r="AG43" s="533" t="s">
        <v>290</v>
      </c>
      <c r="AH43" s="506" t="s">
        <v>237</v>
      </c>
      <c r="AI43" s="155" t="s">
        <v>115</v>
      </c>
      <c r="AJ43" s="525" t="s">
        <v>77</v>
      </c>
      <c r="AK43" s="216" t="s">
        <v>77</v>
      </c>
      <c r="AL43" s="252">
        <v>60</v>
      </c>
      <c r="AM43" s="216">
        <v>2018</v>
      </c>
      <c r="AN43" s="434">
        <v>2021</v>
      </c>
      <c r="AO43" s="435">
        <v>2030</v>
      </c>
      <c r="AP43" s="28">
        <v>60</v>
      </c>
      <c r="AQ43" s="28">
        <v>60</v>
      </c>
      <c r="AR43" s="28">
        <v>60</v>
      </c>
      <c r="AS43" s="28">
        <v>60</v>
      </c>
      <c r="AT43" s="28">
        <v>60</v>
      </c>
      <c r="AU43" s="28">
        <v>60</v>
      </c>
      <c r="AV43" s="28">
        <v>60</v>
      </c>
      <c r="AW43" s="28">
        <v>60</v>
      </c>
      <c r="AX43" s="28">
        <v>60</v>
      </c>
      <c r="AY43" s="28">
        <v>60</v>
      </c>
      <c r="AZ43" s="216">
        <v>60</v>
      </c>
      <c r="BA43" s="216">
        <v>60</v>
      </c>
      <c r="BB43" s="216">
        <v>720</v>
      </c>
      <c r="BC43" s="606">
        <v>79.31</v>
      </c>
      <c r="BD43" s="606">
        <v>79.31</v>
      </c>
      <c r="BE43" s="148" t="s">
        <v>125</v>
      </c>
      <c r="BF43" s="26"/>
      <c r="BG43" s="607">
        <v>82.482399999999998</v>
      </c>
      <c r="BH43" s="148" t="s">
        <v>87</v>
      </c>
      <c r="BI43" s="148" t="s">
        <v>125</v>
      </c>
      <c r="BJ43" s="26" t="s">
        <v>87</v>
      </c>
      <c r="BK43" s="594">
        <v>85.781695999999997</v>
      </c>
      <c r="BL43" s="582" t="s">
        <v>87</v>
      </c>
      <c r="BM43" s="605" t="s">
        <v>86</v>
      </c>
      <c r="BN43" s="148" t="s">
        <v>87</v>
      </c>
      <c r="BO43" s="608">
        <v>89.21296384</v>
      </c>
      <c r="BP43" s="148" t="s">
        <v>87</v>
      </c>
      <c r="BQ43" s="148" t="s">
        <v>125</v>
      </c>
      <c r="BR43" s="148" t="s">
        <v>87</v>
      </c>
      <c r="BS43" s="607">
        <v>92.781482393600001</v>
      </c>
      <c r="BT43" s="148" t="s">
        <v>87</v>
      </c>
      <c r="BU43" s="151" t="s">
        <v>86</v>
      </c>
      <c r="BV43" s="148" t="s">
        <v>87</v>
      </c>
      <c r="BW43" s="607">
        <v>96.492741689344001</v>
      </c>
      <c r="BX43" s="148" t="s">
        <v>87</v>
      </c>
      <c r="BY43" s="151" t="s">
        <v>86</v>
      </c>
      <c r="BZ43" s="148" t="s">
        <v>87</v>
      </c>
      <c r="CA43" s="607">
        <v>100.35245135691777</v>
      </c>
      <c r="CB43" s="148" t="s">
        <v>87</v>
      </c>
      <c r="CC43" s="151" t="s">
        <v>86</v>
      </c>
      <c r="CD43" s="148" t="s">
        <v>87</v>
      </c>
      <c r="CE43" s="607">
        <v>104.36654941119448</v>
      </c>
      <c r="CF43" s="148" t="s">
        <v>87</v>
      </c>
      <c r="CG43" s="151" t="s">
        <v>86</v>
      </c>
      <c r="CH43" s="148" t="s">
        <v>87</v>
      </c>
      <c r="CI43" s="607">
        <v>108.54121138764226</v>
      </c>
      <c r="CJ43" s="148" t="s">
        <v>87</v>
      </c>
      <c r="CK43" s="151" t="s">
        <v>86</v>
      </c>
      <c r="CL43" s="148" t="s">
        <v>87</v>
      </c>
      <c r="CM43" s="607">
        <v>112.88285984314797</v>
      </c>
      <c r="CN43" s="148" t="s">
        <v>87</v>
      </c>
      <c r="CO43" s="151" t="s">
        <v>86</v>
      </c>
      <c r="CP43" s="148" t="s">
        <v>87</v>
      </c>
      <c r="CQ43" s="607">
        <v>117.39817423687388</v>
      </c>
      <c r="CR43" s="148" t="s">
        <v>87</v>
      </c>
      <c r="CS43" s="151" t="s">
        <v>86</v>
      </c>
      <c r="CT43" s="148" t="s">
        <v>87</v>
      </c>
      <c r="CU43" s="609">
        <v>122.09410120634884</v>
      </c>
      <c r="CV43" s="17" t="s">
        <v>87</v>
      </c>
      <c r="CW43" s="151" t="s">
        <v>86</v>
      </c>
      <c r="CX43" s="17" t="s">
        <v>87</v>
      </c>
      <c r="CY43" s="210">
        <f t="shared" si="7"/>
        <v>1191.6966313650692</v>
      </c>
      <c r="CZ43" s="155" t="s">
        <v>110</v>
      </c>
      <c r="DA43" s="155" t="s">
        <v>243</v>
      </c>
      <c r="DB43" s="29" t="s">
        <v>1208</v>
      </c>
      <c r="DC43" s="155" t="s">
        <v>1209</v>
      </c>
      <c r="DD43" s="29">
        <v>3241000</v>
      </c>
      <c r="DE43" s="709" t="s">
        <v>304</v>
      </c>
      <c r="DF43" s="61" t="s">
        <v>87</v>
      </c>
      <c r="DG43" s="61" t="s">
        <v>87</v>
      </c>
      <c r="DH43" s="61" t="s">
        <v>87</v>
      </c>
      <c r="DI43" s="61" t="s">
        <v>87</v>
      </c>
      <c r="DJ43" s="61" t="s">
        <v>87</v>
      </c>
      <c r="DK43" s="474" t="s">
        <v>251</v>
      </c>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c r="IW43" s="18"/>
      <c r="IX43" s="18"/>
      <c r="IY43" s="18"/>
      <c r="IZ43" s="18"/>
      <c r="JA43" s="18"/>
      <c r="JB43" s="18"/>
      <c r="JC43" s="18"/>
      <c r="JD43" s="18"/>
      <c r="JE43" s="18"/>
      <c r="JF43" s="18"/>
      <c r="JG43" s="18"/>
      <c r="JH43" s="18"/>
      <c r="JI43" s="18"/>
      <c r="JJ43" s="18"/>
      <c r="JK43" s="18"/>
      <c r="JL43" s="18"/>
      <c r="JM43" s="18"/>
      <c r="JN43" s="18"/>
      <c r="JO43" s="18"/>
      <c r="JP43" s="18"/>
      <c r="JQ43" s="18"/>
      <c r="JR43" s="18"/>
      <c r="JS43" s="18"/>
      <c r="JT43" s="18"/>
      <c r="JU43" s="18"/>
      <c r="JV43" s="18"/>
      <c r="JW43" s="18"/>
      <c r="JX43" s="18"/>
      <c r="JY43" s="18"/>
      <c r="JZ43" s="18"/>
      <c r="KA43" s="18"/>
      <c r="KB43" s="18"/>
      <c r="KC43" s="18"/>
      <c r="KD43" s="18"/>
      <c r="KE43" s="18"/>
      <c r="KF43" s="18"/>
      <c r="KG43" s="18"/>
      <c r="KH43" s="18"/>
      <c r="KI43" s="18"/>
      <c r="KJ43" s="18"/>
      <c r="KK43" s="18"/>
      <c r="KL43" s="18"/>
      <c r="KM43" s="18"/>
      <c r="KN43" s="18"/>
      <c r="KO43" s="18"/>
      <c r="KP43" s="18"/>
      <c r="KQ43" s="18"/>
      <c r="KR43" s="18"/>
      <c r="KS43" s="18"/>
      <c r="KT43" s="18"/>
      <c r="KU43" s="18"/>
      <c r="KV43" s="18"/>
      <c r="KW43" s="18"/>
      <c r="KX43" s="18"/>
      <c r="KY43" s="18"/>
      <c r="KZ43" s="18"/>
      <c r="LA43" s="18"/>
      <c r="LB43" s="18"/>
      <c r="LC43" s="18"/>
      <c r="LD43" s="18"/>
      <c r="LE43" s="18"/>
      <c r="LF43" s="18"/>
      <c r="LG43" s="18"/>
      <c r="LH43" s="18"/>
      <c r="LI43" s="18"/>
      <c r="LJ43" s="18"/>
      <c r="LK43" s="18"/>
      <c r="LL43" s="18"/>
      <c r="LM43" s="18"/>
      <c r="LN43" s="18"/>
      <c r="LO43" s="18"/>
      <c r="LP43" s="18"/>
      <c r="LQ43" s="18"/>
      <c r="LR43" s="18"/>
      <c r="LS43" s="18"/>
      <c r="LT43" s="18"/>
      <c r="LU43" s="18"/>
      <c r="LV43" s="18"/>
      <c r="LW43" s="18"/>
      <c r="LX43" s="18"/>
      <c r="LY43" s="18"/>
      <c r="LZ43" s="18"/>
      <c r="MA43" s="18"/>
      <c r="MB43" s="18"/>
      <c r="MC43" s="18"/>
      <c r="MD43" s="18"/>
      <c r="ME43" s="18"/>
      <c r="MF43" s="18"/>
      <c r="MG43" s="18"/>
      <c r="MH43" s="18"/>
      <c r="MI43" s="18"/>
      <c r="MJ43" s="18"/>
      <c r="MK43" s="18"/>
      <c r="ML43" s="18"/>
      <c r="MM43" s="18"/>
      <c r="MN43" s="18"/>
      <c r="MO43" s="18"/>
      <c r="MP43" s="18"/>
      <c r="MQ43" s="18"/>
      <c r="MR43" s="18"/>
      <c r="MS43" s="18"/>
      <c r="MT43" s="18"/>
      <c r="MU43" s="18"/>
      <c r="MV43" s="18"/>
      <c r="MW43" s="18"/>
      <c r="MX43" s="18"/>
      <c r="MY43" s="18"/>
      <c r="MZ43" s="18"/>
      <c r="NA43" s="18"/>
      <c r="NB43" s="18"/>
      <c r="NC43" s="18"/>
      <c r="ND43" s="18"/>
      <c r="NE43" s="18"/>
      <c r="NF43" s="18"/>
      <c r="NG43" s="18"/>
      <c r="NH43" s="18"/>
      <c r="NI43" s="18"/>
      <c r="NJ43" s="18"/>
      <c r="NK43" s="18"/>
      <c r="NL43" s="18"/>
      <c r="NM43" s="18"/>
      <c r="NN43" s="18"/>
      <c r="NO43" s="18"/>
      <c r="NP43" s="18"/>
      <c r="NQ43" s="18"/>
      <c r="NR43" s="18"/>
      <c r="NS43" s="18"/>
      <c r="NT43" s="18"/>
      <c r="NU43" s="18"/>
      <c r="NV43" s="18"/>
      <c r="NW43" s="18"/>
      <c r="NX43" s="18"/>
      <c r="NY43" s="18"/>
      <c r="NZ43" s="18"/>
      <c r="OA43" s="18"/>
      <c r="OB43" s="18"/>
      <c r="OC43" s="18"/>
      <c r="OD43" s="18"/>
      <c r="OE43" s="18"/>
      <c r="OF43" s="18"/>
      <c r="OG43" s="18"/>
      <c r="OH43" s="18"/>
      <c r="OI43" s="18"/>
      <c r="OJ43" s="18"/>
      <c r="OK43" s="18"/>
      <c r="OL43" s="18"/>
      <c r="OM43" s="18"/>
      <c r="ON43" s="18"/>
      <c r="OO43" s="18"/>
      <c r="OP43" s="18"/>
      <c r="OQ43" s="18"/>
      <c r="OR43" s="18"/>
      <c r="OS43" s="18"/>
      <c r="OT43" s="18"/>
      <c r="OU43" s="18"/>
      <c r="OV43" s="18"/>
      <c r="OW43" s="18"/>
      <c r="OX43" s="18"/>
      <c r="OY43" s="18"/>
      <c r="OZ43" s="18"/>
      <c r="PA43" s="18"/>
      <c r="PB43" s="18"/>
      <c r="PC43" s="18"/>
      <c r="PD43" s="18"/>
      <c r="PE43" s="18"/>
      <c r="PF43" s="18"/>
      <c r="PG43" s="18"/>
      <c r="PH43" s="18"/>
      <c r="PI43" s="18"/>
      <c r="PJ43" s="18"/>
      <c r="PK43" s="18"/>
      <c r="PL43" s="18"/>
      <c r="PM43" s="18"/>
      <c r="PN43" s="18"/>
      <c r="PO43" s="18"/>
      <c r="PP43" s="18"/>
      <c r="PQ43" s="18"/>
      <c r="PR43" s="18"/>
      <c r="PS43" s="18"/>
      <c r="PT43" s="18"/>
      <c r="PU43" s="18"/>
      <c r="PV43" s="18"/>
      <c r="PW43" s="18"/>
      <c r="PX43" s="18"/>
      <c r="PY43" s="18"/>
      <c r="PZ43" s="18"/>
      <c r="QA43" s="18"/>
      <c r="QB43" s="18"/>
      <c r="QC43" s="18"/>
      <c r="QD43" s="18"/>
      <c r="QE43" s="18"/>
      <c r="QF43" s="18"/>
      <c r="QG43" s="18"/>
      <c r="QH43" s="18"/>
      <c r="QI43" s="18"/>
      <c r="QJ43" s="18"/>
      <c r="QK43" s="18"/>
      <c r="QL43" s="18"/>
      <c r="QM43" s="18"/>
      <c r="QN43" s="18"/>
      <c r="QO43" s="18"/>
      <c r="QP43" s="18"/>
      <c r="QQ43" s="18"/>
      <c r="QR43" s="18"/>
      <c r="QS43" s="18"/>
      <c r="QT43" s="18"/>
      <c r="QU43" s="18"/>
      <c r="QV43" s="18"/>
      <c r="QW43" s="18"/>
      <c r="QX43" s="18"/>
      <c r="QY43" s="18"/>
      <c r="QZ43" s="18"/>
      <c r="RA43" s="18"/>
      <c r="RB43" s="18"/>
      <c r="RC43" s="18"/>
      <c r="RD43" s="18"/>
      <c r="RE43" s="18"/>
      <c r="RF43" s="18"/>
      <c r="RG43" s="18"/>
      <c r="RH43" s="18"/>
      <c r="RI43" s="18"/>
      <c r="RJ43" s="18"/>
      <c r="RK43" s="18"/>
      <c r="RL43" s="18"/>
      <c r="RM43" s="18"/>
      <c r="RN43" s="18"/>
      <c r="RO43" s="18"/>
      <c r="RP43" s="18"/>
      <c r="RQ43" s="18"/>
      <c r="RR43" s="18"/>
      <c r="RS43" s="18"/>
      <c r="RT43" s="18"/>
      <c r="RU43" s="18"/>
      <c r="RV43" s="18"/>
      <c r="RW43" s="18"/>
      <c r="RX43" s="18"/>
      <c r="RY43" s="18"/>
      <c r="RZ43" s="18"/>
      <c r="SA43" s="18"/>
      <c r="SB43" s="18"/>
      <c r="SC43" s="18"/>
      <c r="SD43" s="18"/>
      <c r="SE43" s="18"/>
      <c r="SF43" s="18"/>
      <c r="SG43" s="18"/>
      <c r="SH43" s="18"/>
      <c r="SI43" s="18"/>
      <c r="SJ43" s="18"/>
      <c r="SK43" s="18"/>
      <c r="SL43" s="18"/>
      <c r="SM43" s="18"/>
      <c r="SN43" s="18"/>
      <c r="SO43" s="18"/>
      <c r="SP43" s="18"/>
      <c r="SQ43" s="18"/>
      <c r="SR43" s="18"/>
      <c r="SS43" s="18"/>
      <c r="ST43" s="18"/>
      <c r="SU43" s="18"/>
      <c r="SV43" s="18"/>
      <c r="SW43" s="18"/>
      <c r="SX43" s="18"/>
      <c r="SY43" s="18"/>
      <c r="SZ43" s="18"/>
      <c r="TA43" s="18"/>
      <c r="TB43" s="18"/>
      <c r="TC43" s="18"/>
      <c r="TD43" s="18"/>
      <c r="TE43" s="18"/>
      <c r="TF43" s="18"/>
      <c r="TG43" s="18"/>
      <c r="TH43" s="18"/>
      <c r="TI43" s="18"/>
      <c r="TJ43" s="18"/>
      <c r="TK43" s="18"/>
      <c r="TL43" s="18"/>
      <c r="TM43" s="18"/>
      <c r="TN43" s="18"/>
      <c r="TO43" s="18"/>
      <c r="TP43" s="18"/>
      <c r="TQ43" s="18"/>
      <c r="TR43" s="18"/>
      <c r="TS43" s="18"/>
      <c r="TT43" s="18"/>
      <c r="TU43" s="18"/>
      <c r="TV43" s="18"/>
      <c r="TW43" s="18"/>
      <c r="TX43" s="18"/>
      <c r="TY43" s="18"/>
      <c r="TZ43" s="18"/>
      <c r="UA43" s="18"/>
      <c r="UB43" s="18"/>
      <c r="UC43" s="18"/>
      <c r="UD43" s="18"/>
      <c r="UE43" s="18"/>
      <c r="UF43" s="18"/>
      <c r="UG43" s="18"/>
      <c r="UH43" s="18"/>
      <c r="UI43" s="18"/>
      <c r="UJ43" s="18"/>
      <c r="UK43" s="18"/>
      <c r="UL43" s="18"/>
      <c r="UM43" s="18"/>
      <c r="UN43" s="18"/>
      <c r="UO43" s="18"/>
      <c r="UP43" s="18"/>
      <c r="UQ43" s="18"/>
      <c r="UR43" s="18"/>
      <c r="US43" s="18"/>
      <c r="UT43" s="18"/>
      <c r="UU43" s="18"/>
      <c r="UV43" s="18"/>
      <c r="UW43" s="18"/>
      <c r="UX43" s="18"/>
      <c r="UY43" s="18"/>
      <c r="UZ43" s="18"/>
      <c r="VA43" s="18"/>
      <c r="VB43" s="18"/>
      <c r="VC43" s="18"/>
      <c r="VD43" s="18"/>
      <c r="VE43" s="18"/>
      <c r="VF43" s="18"/>
      <c r="VG43" s="18"/>
      <c r="VH43" s="18"/>
      <c r="VI43" s="18"/>
      <c r="VJ43" s="18"/>
      <c r="VK43" s="18"/>
      <c r="VL43" s="89"/>
    </row>
    <row r="44" spans="1:584" s="88" customFormat="1" ht="87.75" customHeight="1">
      <c r="A44" s="227" t="s">
        <v>233</v>
      </c>
      <c r="B44" s="759"/>
      <c r="C44" s="227" t="s">
        <v>311</v>
      </c>
      <c r="D44" s="760"/>
      <c r="E44" s="34" t="s">
        <v>312</v>
      </c>
      <c r="F44" s="34" t="s">
        <v>313</v>
      </c>
      <c r="G44" s="38" t="s">
        <v>237</v>
      </c>
      <c r="H44" s="38" t="s">
        <v>84</v>
      </c>
      <c r="I44" s="38" t="s">
        <v>182</v>
      </c>
      <c r="J44" s="38" t="s">
        <v>77</v>
      </c>
      <c r="K44" s="215">
        <v>1.55E-2</v>
      </c>
      <c r="L44" s="391">
        <v>2017</v>
      </c>
      <c r="M44" s="38">
        <v>2019</v>
      </c>
      <c r="N44" s="38">
        <v>2030</v>
      </c>
      <c r="O44" s="58">
        <v>1.53</v>
      </c>
      <c r="P44" s="365">
        <v>1.53</v>
      </c>
      <c r="Q44" s="38">
        <v>1.53</v>
      </c>
      <c r="R44" s="38">
        <v>1.53</v>
      </c>
      <c r="S44" s="38">
        <v>1.53</v>
      </c>
      <c r="T44" s="38">
        <v>1.53</v>
      </c>
      <c r="U44" s="38">
        <v>1.53</v>
      </c>
      <c r="V44" s="38">
        <v>1.53</v>
      </c>
      <c r="W44" s="38">
        <v>1.53</v>
      </c>
      <c r="X44" s="38">
        <v>1.53</v>
      </c>
      <c r="Y44" s="38">
        <v>1.53</v>
      </c>
      <c r="Z44" s="38">
        <v>1.53</v>
      </c>
      <c r="AA44" s="234">
        <v>1.5299999999999999E-2</v>
      </c>
      <c r="AB44" s="155" t="s">
        <v>317</v>
      </c>
      <c r="AC44" s="346">
        <v>1.02040816326531E-2</v>
      </c>
      <c r="AD44" s="155" t="s">
        <v>318</v>
      </c>
      <c r="AE44" s="155" t="s">
        <v>319</v>
      </c>
      <c r="AF44" s="533" t="s">
        <v>241</v>
      </c>
      <c r="AG44" s="533" t="s">
        <v>290</v>
      </c>
      <c r="AH44" s="506" t="s">
        <v>237</v>
      </c>
      <c r="AI44" s="216" t="s">
        <v>84</v>
      </c>
      <c r="AJ44" s="525" t="s">
        <v>77</v>
      </c>
      <c r="AK44" s="216" t="s">
        <v>77</v>
      </c>
      <c r="AL44" s="250">
        <v>1</v>
      </c>
      <c r="AM44" s="216">
        <v>2018</v>
      </c>
      <c r="AN44" s="303">
        <v>2019</v>
      </c>
      <c r="AO44" s="303">
        <v>2030</v>
      </c>
      <c r="AP44" s="62">
        <v>1</v>
      </c>
      <c r="AQ44" s="62">
        <v>1</v>
      </c>
      <c r="AR44" s="62">
        <v>1</v>
      </c>
      <c r="AS44" s="62">
        <v>1</v>
      </c>
      <c r="AT44" s="62">
        <v>1</v>
      </c>
      <c r="AU44" s="62">
        <v>1</v>
      </c>
      <c r="AV44" s="62">
        <v>1</v>
      </c>
      <c r="AW44" s="62">
        <v>1</v>
      </c>
      <c r="AX44" s="62">
        <v>1</v>
      </c>
      <c r="AY44" s="62">
        <v>1</v>
      </c>
      <c r="AZ44" s="62">
        <v>1</v>
      </c>
      <c r="BA44" s="62">
        <v>1</v>
      </c>
      <c r="BB44" s="62">
        <v>1</v>
      </c>
      <c r="BC44" s="594">
        <v>314.8</v>
      </c>
      <c r="BD44" s="594">
        <v>314.8</v>
      </c>
      <c r="BE44" s="148" t="s">
        <v>125</v>
      </c>
      <c r="BF44" s="26"/>
      <c r="BG44" s="594">
        <v>324.24400000000003</v>
      </c>
      <c r="BH44" s="148" t="s">
        <v>87</v>
      </c>
      <c r="BI44" s="148" t="s">
        <v>125</v>
      </c>
      <c r="BJ44" s="26" t="s">
        <v>87</v>
      </c>
      <c r="BK44" s="594">
        <v>333.68799999999999</v>
      </c>
      <c r="BL44" s="582" t="s">
        <v>87</v>
      </c>
      <c r="BM44" s="605" t="s">
        <v>86</v>
      </c>
      <c r="BN44" s="148" t="s">
        <v>87</v>
      </c>
      <c r="BO44" s="595">
        <v>343.13200000000001</v>
      </c>
      <c r="BP44" s="148" t="s">
        <v>87</v>
      </c>
      <c r="BQ44" s="148" t="s">
        <v>125</v>
      </c>
      <c r="BR44" s="148" t="s">
        <v>87</v>
      </c>
      <c r="BS44" s="595">
        <v>352.57600000000002</v>
      </c>
      <c r="BT44" s="148" t="s">
        <v>87</v>
      </c>
      <c r="BU44" s="151" t="s">
        <v>86</v>
      </c>
      <c r="BV44" s="148" t="s">
        <v>87</v>
      </c>
      <c r="BW44" s="595">
        <v>362.02</v>
      </c>
      <c r="BX44" s="148" t="s">
        <v>87</v>
      </c>
      <c r="BY44" s="151" t="s">
        <v>86</v>
      </c>
      <c r="BZ44" s="148" t="s">
        <v>87</v>
      </c>
      <c r="CA44" s="595">
        <v>371.464</v>
      </c>
      <c r="CB44" s="148" t="s">
        <v>87</v>
      </c>
      <c r="CC44" s="151" t="s">
        <v>86</v>
      </c>
      <c r="CD44" s="148" t="s">
        <v>87</v>
      </c>
      <c r="CE44" s="595">
        <v>380.90800000000002</v>
      </c>
      <c r="CF44" s="148" t="s">
        <v>87</v>
      </c>
      <c r="CG44" s="151" t="s">
        <v>86</v>
      </c>
      <c r="CH44" s="148" t="s">
        <v>87</v>
      </c>
      <c r="CI44" s="595">
        <v>390.35199999999998</v>
      </c>
      <c r="CJ44" s="148" t="s">
        <v>87</v>
      </c>
      <c r="CK44" s="151" t="s">
        <v>86</v>
      </c>
      <c r="CL44" s="148" t="s">
        <v>87</v>
      </c>
      <c r="CM44" s="595">
        <v>399.79599999999999</v>
      </c>
      <c r="CN44" s="148" t="s">
        <v>87</v>
      </c>
      <c r="CO44" s="151" t="s">
        <v>86</v>
      </c>
      <c r="CP44" s="148" t="s">
        <v>87</v>
      </c>
      <c r="CQ44" s="595">
        <v>409.24</v>
      </c>
      <c r="CR44" s="148" t="s">
        <v>87</v>
      </c>
      <c r="CS44" s="151" t="s">
        <v>86</v>
      </c>
      <c r="CT44" s="148" t="s">
        <v>87</v>
      </c>
      <c r="CU44" s="596">
        <v>418.68400000000003</v>
      </c>
      <c r="CV44" s="17" t="s">
        <v>87</v>
      </c>
      <c r="CW44" s="151" t="s">
        <v>86</v>
      </c>
      <c r="CX44" s="17" t="s">
        <v>87</v>
      </c>
      <c r="CY44" s="210">
        <f t="shared" si="7"/>
        <v>4400.9039999999995</v>
      </c>
      <c r="CZ44" s="29" t="s">
        <v>110</v>
      </c>
      <c r="DA44" s="29" t="s">
        <v>243</v>
      </c>
      <c r="DB44" s="29" t="s">
        <v>250</v>
      </c>
      <c r="DC44" s="29" t="s">
        <v>244</v>
      </c>
      <c r="DD44" s="29" t="s">
        <v>245</v>
      </c>
      <c r="DE44" s="707" t="s">
        <v>246</v>
      </c>
      <c r="DF44" s="61" t="s">
        <v>87</v>
      </c>
      <c r="DG44" s="61" t="s">
        <v>87</v>
      </c>
      <c r="DH44" s="61" t="s">
        <v>87</v>
      </c>
      <c r="DI44" s="61" t="s">
        <v>87</v>
      </c>
      <c r="DJ44" s="61" t="s">
        <v>87</v>
      </c>
      <c r="DK44" s="119" t="s">
        <v>251</v>
      </c>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c r="IW44" s="18"/>
      <c r="IX44" s="18"/>
      <c r="IY44" s="18"/>
      <c r="IZ44" s="18"/>
      <c r="JA44" s="18"/>
      <c r="JB44" s="18"/>
      <c r="JC44" s="18"/>
      <c r="JD44" s="18"/>
      <c r="JE44" s="18"/>
      <c r="JF44" s="18"/>
      <c r="JG44" s="18"/>
      <c r="JH44" s="18"/>
      <c r="JI44" s="18"/>
      <c r="JJ44" s="18"/>
      <c r="JK44" s="18"/>
      <c r="JL44" s="18"/>
      <c r="JM44" s="18"/>
      <c r="JN44" s="18"/>
      <c r="JO44" s="18"/>
      <c r="JP44" s="18"/>
      <c r="JQ44" s="18"/>
      <c r="JR44" s="18"/>
      <c r="JS44" s="18"/>
      <c r="JT44" s="18"/>
      <c r="JU44" s="18"/>
      <c r="JV44" s="18"/>
      <c r="JW44" s="18"/>
      <c r="JX44" s="18"/>
      <c r="JY44" s="18"/>
      <c r="JZ44" s="18"/>
      <c r="KA44" s="18"/>
      <c r="KB44" s="18"/>
      <c r="KC44" s="18"/>
      <c r="KD44" s="18"/>
      <c r="KE44" s="18"/>
      <c r="KF44" s="18"/>
      <c r="KG44" s="18"/>
      <c r="KH44" s="18"/>
      <c r="KI44" s="18"/>
      <c r="KJ44" s="18"/>
      <c r="KK44" s="18"/>
      <c r="KL44" s="18"/>
      <c r="KM44" s="18"/>
      <c r="KN44" s="18"/>
      <c r="KO44" s="18"/>
      <c r="KP44" s="18"/>
      <c r="KQ44" s="18"/>
      <c r="KR44" s="18"/>
      <c r="KS44" s="18"/>
      <c r="KT44" s="18"/>
      <c r="KU44" s="18"/>
      <c r="KV44" s="18"/>
      <c r="KW44" s="18"/>
      <c r="KX44" s="18"/>
      <c r="KY44" s="18"/>
      <c r="KZ44" s="18"/>
      <c r="LA44" s="18"/>
      <c r="LB44" s="18"/>
      <c r="LC44" s="18"/>
      <c r="LD44" s="18"/>
      <c r="LE44" s="18"/>
      <c r="LF44" s="18"/>
      <c r="LG44" s="18"/>
      <c r="LH44" s="18"/>
      <c r="LI44" s="18"/>
      <c r="LJ44" s="18"/>
      <c r="LK44" s="18"/>
      <c r="LL44" s="18"/>
      <c r="LM44" s="18"/>
      <c r="LN44" s="18"/>
      <c r="LO44" s="18"/>
      <c r="LP44" s="18"/>
      <c r="LQ44" s="18"/>
      <c r="LR44" s="18"/>
      <c r="LS44" s="18"/>
      <c r="LT44" s="18"/>
      <c r="LU44" s="18"/>
      <c r="LV44" s="18"/>
      <c r="LW44" s="18"/>
      <c r="LX44" s="18"/>
      <c r="LY44" s="18"/>
      <c r="LZ44" s="18"/>
      <c r="MA44" s="18"/>
      <c r="MB44" s="18"/>
      <c r="MC44" s="18"/>
      <c r="MD44" s="18"/>
      <c r="ME44" s="18"/>
      <c r="MF44" s="18"/>
      <c r="MG44" s="18"/>
      <c r="MH44" s="18"/>
      <c r="MI44" s="18"/>
      <c r="MJ44" s="18"/>
      <c r="MK44" s="18"/>
      <c r="ML44" s="18"/>
      <c r="MM44" s="18"/>
      <c r="MN44" s="18"/>
      <c r="MO44" s="18"/>
      <c r="MP44" s="18"/>
      <c r="MQ44" s="18"/>
      <c r="MR44" s="18"/>
      <c r="MS44" s="18"/>
      <c r="MT44" s="18"/>
      <c r="MU44" s="18"/>
      <c r="MV44" s="18"/>
      <c r="MW44" s="18"/>
      <c r="MX44" s="18"/>
      <c r="MY44" s="18"/>
      <c r="MZ44" s="18"/>
      <c r="NA44" s="18"/>
      <c r="NB44" s="18"/>
      <c r="NC44" s="18"/>
      <c r="ND44" s="18"/>
      <c r="NE44" s="18"/>
      <c r="NF44" s="18"/>
      <c r="NG44" s="18"/>
      <c r="NH44" s="18"/>
      <c r="NI44" s="18"/>
      <c r="NJ44" s="18"/>
      <c r="NK44" s="18"/>
      <c r="NL44" s="18"/>
      <c r="NM44" s="18"/>
      <c r="NN44" s="18"/>
      <c r="NO44" s="18"/>
      <c r="NP44" s="18"/>
      <c r="NQ44" s="18"/>
      <c r="NR44" s="18"/>
      <c r="NS44" s="18"/>
      <c r="NT44" s="18"/>
      <c r="NU44" s="18"/>
      <c r="NV44" s="18"/>
      <c r="NW44" s="18"/>
      <c r="NX44" s="18"/>
      <c r="NY44" s="18"/>
      <c r="NZ44" s="18"/>
      <c r="OA44" s="18"/>
      <c r="OB44" s="18"/>
      <c r="OC44" s="18"/>
      <c r="OD44" s="18"/>
      <c r="OE44" s="18"/>
      <c r="OF44" s="18"/>
      <c r="OG44" s="18"/>
      <c r="OH44" s="18"/>
      <c r="OI44" s="18"/>
      <c r="OJ44" s="18"/>
      <c r="OK44" s="18"/>
      <c r="OL44" s="18"/>
      <c r="OM44" s="18"/>
      <c r="ON44" s="18"/>
      <c r="OO44" s="18"/>
      <c r="OP44" s="18"/>
      <c r="OQ44" s="18"/>
      <c r="OR44" s="18"/>
      <c r="OS44" s="18"/>
      <c r="OT44" s="18"/>
      <c r="OU44" s="18"/>
      <c r="OV44" s="18"/>
      <c r="OW44" s="18"/>
      <c r="OX44" s="18"/>
      <c r="OY44" s="18"/>
      <c r="OZ44" s="18"/>
      <c r="PA44" s="18"/>
      <c r="PB44" s="18"/>
      <c r="PC44" s="18"/>
      <c r="PD44" s="18"/>
      <c r="PE44" s="18"/>
      <c r="PF44" s="18"/>
      <c r="PG44" s="18"/>
      <c r="PH44" s="18"/>
      <c r="PI44" s="18"/>
      <c r="PJ44" s="18"/>
      <c r="PK44" s="18"/>
      <c r="PL44" s="18"/>
      <c r="PM44" s="18"/>
      <c r="PN44" s="18"/>
      <c r="PO44" s="18"/>
      <c r="PP44" s="18"/>
      <c r="PQ44" s="18"/>
      <c r="PR44" s="18"/>
      <c r="PS44" s="18"/>
      <c r="PT44" s="18"/>
      <c r="PU44" s="18"/>
      <c r="PV44" s="18"/>
      <c r="PW44" s="18"/>
      <c r="PX44" s="18"/>
      <c r="PY44" s="18"/>
      <c r="PZ44" s="18"/>
      <c r="QA44" s="18"/>
      <c r="QB44" s="18"/>
      <c r="QC44" s="18"/>
      <c r="QD44" s="18"/>
      <c r="QE44" s="18"/>
      <c r="QF44" s="18"/>
      <c r="QG44" s="18"/>
      <c r="QH44" s="18"/>
      <c r="QI44" s="18"/>
      <c r="QJ44" s="18"/>
      <c r="QK44" s="18"/>
      <c r="QL44" s="18"/>
      <c r="QM44" s="18"/>
      <c r="QN44" s="18"/>
      <c r="QO44" s="18"/>
      <c r="QP44" s="18"/>
      <c r="QQ44" s="18"/>
      <c r="QR44" s="18"/>
      <c r="QS44" s="18"/>
      <c r="QT44" s="18"/>
      <c r="QU44" s="18"/>
      <c r="QV44" s="18"/>
      <c r="QW44" s="18"/>
      <c r="QX44" s="18"/>
      <c r="QY44" s="18"/>
      <c r="QZ44" s="18"/>
      <c r="RA44" s="18"/>
      <c r="RB44" s="18"/>
      <c r="RC44" s="18"/>
      <c r="RD44" s="18"/>
      <c r="RE44" s="18"/>
      <c r="RF44" s="18"/>
      <c r="RG44" s="18"/>
      <c r="RH44" s="18"/>
      <c r="RI44" s="18"/>
      <c r="RJ44" s="18"/>
      <c r="RK44" s="18"/>
      <c r="RL44" s="18"/>
      <c r="RM44" s="18"/>
      <c r="RN44" s="18"/>
      <c r="RO44" s="18"/>
      <c r="RP44" s="18"/>
      <c r="RQ44" s="18"/>
      <c r="RR44" s="18"/>
      <c r="RS44" s="18"/>
      <c r="RT44" s="18"/>
      <c r="RU44" s="18"/>
      <c r="RV44" s="18"/>
      <c r="RW44" s="18"/>
      <c r="RX44" s="18"/>
      <c r="RY44" s="18"/>
      <c r="RZ44" s="18"/>
      <c r="SA44" s="18"/>
      <c r="SB44" s="18"/>
      <c r="SC44" s="18"/>
      <c r="SD44" s="18"/>
      <c r="SE44" s="18"/>
      <c r="SF44" s="18"/>
      <c r="SG44" s="18"/>
      <c r="SH44" s="18"/>
      <c r="SI44" s="18"/>
      <c r="SJ44" s="18"/>
      <c r="SK44" s="18"/>
      <c r="SL44" s="18"/>
      <c r="SM44" s="18"/>
      <c r="SN44" s="18"/>
      <c r="SO44" s="18"/>
      <c r="SP44" s="18"/>
      <c r="SQ44" s="18"/>
      <c r="SR44" s="18"/>
      <c r="SS44" s="18"/>
      <c r="ST44" s="18"/>
      <c r="SU44" s="18"/>
      <c r="SV44" s="18"/>
      <c r="SW44" s="18"/>
      <c r="SX44" s="18"/>
      <c r="SY44" s="18"/>
      <c r="SZ44" s="18"/>
      <c r="TA44" s="18"/>
      <c r="TB44" s="18"/>
      <c r="TC44" s="18"/>
      <c r="TD44" s="18"/>
      <c r="TE44" s="18"/>
      <c r="TF44" s="18"/>
      <c r="TG44" s="18"/>
      <c r="TH44" s="18"/>
      <c r="TI44" s="18"/>
      <c r="TJ44" s="18"/>
      <c r="TK44" s="18"/>
      <c r="TL44" s="18"/>
      <c r="TM44" s="18"/>
      <c r="TN44" s="18"/>
      <c r="TO44" s="18"/>
      <c r="TP44" s="18"/>
      <c r="TQ44" s="18"/>
      <c r="TR44" s="18"/>
      <c r="TS44" s="18"/>
      <c r="TT44" s="18"/>
      <c r="TU44" s="18"/>
      <c r="TV44" s="18"/>
      <c r="TW44" s="18"/>
      <c r="TX44" s="18"/>
      <c r="TY44" s="18"/>
      <c r="TZ44" s="18"/>
      <c r="UA44" s="18"/>
      <c r="UB44" s="18"/>
      <c r="UC44" s="18"/>
      <c r="UD44" s="18"/>
      <c r="UE44" s="18"/>
      <c r="UF44" s="18"/>
      <c r="UG44" s="18"/>
      <c r="UH44" s="18"/>
      <c r="UI44" s="18"/>
      <c r="UJ44" s="18"/>
      <c r="UK44" s="18"/>
      <c r="UL44" s="18"/>
      <c r="UM44" s="18"/>
      <c r="UN44" s="18"/>
      <c r="UO44" s="18"/>
      <c r="UP44" s="18"/>
      <c r="UQ44" s="18"/>
      <c r="UR44" s="18"/>
      <c r="US44" s="18"/>
      <c r="UT44" s="18"/>
      <c r="UU44" s="18"/>
      <c r="UV44" s="18"/>
      <c r="UW44" s="18"/>
      <c r="UX44" s="18"/>
      <c r="UY44" s="18"/>
      <c r="UZ44" s="18"/>
      <c r="VA44" s="18"/>
      <c r="VB44" s="18"/>
      <c r="VC44" s="18"/>
      <c r="VD44" s="18"/>
      <c r="VE44" s="18"/>
      <c r="VF44" s="18"/>
      <c r="VG44" s="18"/>
      <c r="VH44" s="18"/>
      <c r="VI44" s="18"/>
      <c r="VJ44" s="18"/>
      <c r="VK44" s="18"/>
      <c r="VL44" s="89"/>
    </row>
    <row r="45" spans="1:584" s="88" customFormat="1" ht="86.25" customHeight="1">
      <c r="A45" s="227" t="s">
        <v>233</v>
      </c>
      <c r="B45" s="759"/>
      <c r="C45" s="157" t="s">
        <v>321</v>
      </c>
      <c r="D45" s="758">
        <v>2.04081632653061E-2</v>
      </c>
      <c r="E45" s="157" t="s">
        <v>322</v>
      </c>
      <c r="F45" s="157" t="s">
        <v>323</v>
      </c>
      <c r="G45" s="201" t="s">
        <v>237</v>
      </c>
      <c r="H45" s="201" t="s">
        <v>324</v>
      </c>
      <c r="I45" s="201" t="s">
        <v>77</v>
      </c>
      <c r="J45" s="201" t="s">
        <v>77</v>
      </c>
      <c r="K45" s="339">
        <v>0.45200000000000001</v>
      </c>
      <c r="L45" s="57">
        <v>2015</v>
      </c>
      <c r="M45" s="38">
        <v>2019</v>
      </c>
      <c r="N45" s="58">
        <v>2030</v>
      </c>
      <c r="O45" s="339">
        <v>0.53690000000000004</v>
      </c>
      <c r="P45" s="366">
        <v>0.45179999999999998</v>
      </c>
      <c r="Q45" s="339">
        <v>0.45169999999999999</v>
      </c>
      <c r="R45" s="339">
        <v>0.4516</v>
      </c>
      <c r="S45" s="339">
        <v>0.45150000000000001</v>
      </c>
      <c r="T45" s="339">
        <v>0.45140000000000002</v>
      </c>
      <c r="U45" s="339">
        <v>0.45129999999999998</v>
      </c>
      <c r="V45" s="339">
        <v>0.45119999999999999</v>
      </c>
      <c r="W45" s="339">
        <v>0.4511</v>
      </c>
      <c r="X45" s="339">
        <v>0.45100000000000001</v>
      </c>
      <c r="Y45" s="339">
        <v>0.45090000000000002</v>
      </c>
      <c r="Z45" s="339">
        <v>0.45079999999999998</v>
      </c>
      <c r="AA45" s="339">
        <v>0.45079999999999998</v>
      </c>
      <c r="AB45" s="155" t="s">
        <v>325</v>
      </c>
      <c r="AC45" s="346">
        <v>6.8027210884353704E-3</v>
      </c>
      <c r="AD45" s="155" t="s">
        <v>326</v>
      </c>
      <c r="AE45" s="155" t="s">
        <v>327</v>
      </c>
      <c r="AF45" s="533" t="s">
        <v>241</v>
      </c>
      <c r="AG45" s="533" t="s">
        <v>290</v>
      </c>
      <c r="AH45" s="506" t="s">
        <v>237</v>
      </c>
      <c r="AI45" s="216" t="s">
        <v>328</v>
      </c>
      <c r="AJ45" s="525" t="s">
        <v>77</v>
      </c>
      <c r="AK45" s="216" t="s">
        <v>77</v>
      </c>
      <c r="AL45" s="249">
        <v>1</v>
      </c>
      <c r="AM45" s="216">
        <v>2018</v>
      </c>
      <c r="AN45" s="303">
        <v>2019</v>
      </c>
      <c r="AO45" s="303">
        <v>2030</v>
      </c>
      <c r="AP45" s="62">
        <v>1</v>
      </c>
      <c r="AQ45" s="62">
        <v>1</v>
      </c>
      <c r="AR45" s="62">
        <v>1</v>
      </c>
      <c r="AS45" s="62">
        <v>1</v>
      </c>
      <c r="AT45" s="62">
        <v>1</v>
      </c>
      <c r="AU45" s="62">
        <v>1</v>
      </c>
      <c r="AV45" s="62">
        <v>1</v>
      </c>
      <c r="AW45" s="62">
        <v>1</v>
      </c>
      <c r="AX45" s="62">
        <v>1</v>
      </c>
      <c r="AY45" s="62">
        <v>1</v>
      </c>
      <c r="AZ45" s="62">
        <v>1</v>
      </c>
      <c r="BA45" s="62">
        <v>1</v>
      </c>
      <c r="BB45" s="62">
        <v>1</v>
      </c>
      <c r="BC45" s="595">
        <v>1703</v>
      </c>
      <c r="BD45" s="595">
        <v>1703</v>
      </c>
      <c r="BE45" s="148" t="s">
        <v>125</v>
      </c>
      <c r="BF45" s="26"/>
      <c r="BG45" s="595">
        <v>1755</v>
      </c>
      <c r="BH45" s="148" t="s">
        <v>87</v>
      </c>
      <c r="BI45" s="148" t="s">
        <v>125</v>
      </c>
      <c r="BJ45" s="26" t="s">
        <v>87</v>
      </c>
      <c r="BK45" s="595">
        <v>1808</v>
      </c>
      <c r="BL45" s="582" t="s">
        <v>87</v>
      </c>
      <c r="BM45" s="605" t="s">
        <v>86</v>
      </c>
      <c r="BN45" s="148" t="s">
        <v>87</v>
      </c>
      <c r="BO45" s="595">
        <v>1862</v>
      </c>
      <c r="BP45" s="148" t="s">
        <v>87</v>
      </c>
      <c r="BQ45" s="148" t="s">
        <v>125</v>
      </c>
      <c r="BR45" s="148" t="s">
        <v>87</v>
      </c>
      <c r="BS45" s="595">
        <v>1918</v>
      </c>
      <c r="BT45" s="148" t="s">
        <v>87</v>
      </c>
      <c r="BU45" s="151" t="s">
        <v>86</v>
      </c>
      <c r="BV45" s="148" t="s">
        <v>87</v>
      </c>
      <c r="BW45" s="595">
        <v>1976</v>
      </c>
      <c r="BX45" s="148" t="s">
        <v>87</v>
      </c>
      <c r="BY45" s="151" t="s">
        <v>86</v>
      </c>
      <c r="BZ45" s="148" t="s">
        <v>87</v>
      </c>
      <c r="CA45" s="595">
        <v>2035</v>
      </c>
      <c r="CB45" s="148" t="s">
        <v>87</v>
      </c>
      <c r="CC45" s="151" t="s">
        <v>86</v>
      </c>
      <c r="CD45" s="148" t="s">
        <v>87</v>
      </c>
      <c r="CE45" s="595">
        <v>2096</v>
      </c>
      <c r="CF45" s="148" t="s">
        <v>87</v>
      </c>
      <c r="CG45" s="151" t="s">
        <v>86</v>
      </c>
      <c r="CH45" s="148" t="s">
        <v>87</v>
      </c>
      <c r="CI45" s="595">
        <v>2159</v>
      </c>
      <c r="CJ45" s="148" t="s">
        <v>87</v>
      </c>
      <c r="CK45" s="151" t="s">
        <v>86</v>
      </c>
      <c r="CL45" s="148" t="s">
        <v>87</v>
      </c>
      <c r="CM45" s="595">
        <v>2224</v>
      </c>
      <c r="CN45" s="148" t="s">
        <v>87</v>
      </c>
      <c r="CO45" s="151" t="s">
        <v>86</v>
      </c>
      <c r="CP45" s="148" t="s">
        <v>87</v>
      </c>
      <c r="CQ45" s="595">
        <v>2291</v>
      </c>
      <c r="CR45" s="148" t="s">
        <v>87</v>
      </c>
      <c r="CS45" s="151" t="s">
        <v>86</v>
      </c>
      <c r="CT45" s="148" t="s">
        <v>87</v>
      </c>
      <c r="CU45" s="596">
        <v>2360</v>
      </c>
      <c r="CV45" s="17" t="s">
        <v>87</v>
      </c>
      <c r="CW45" s="151" t="s">
        <v>86</v>
      </c>
      <c r="CX45" s="17" t="s">
        <v>87</v>
      </c>
      <c r="CY45" s="210">
        <f t="shared" si="7"/>
        <v>24187</v>
      </c>
      <c r="CZ45" s="29" t="s">
        <v>110</v>
      </c>
      <c r="DA45" s="29" t="s">
        <v>243</v>
      </c>
      <c r="DB45" s="29" t="s">
        <v>329</v>
      </c>
      <c r="DC45" s="655" t="s">
        <v>1210</v>
      </c>
      <c r="DD45" s="655" t="s">
        <v>1211</v>
      </c>
      <c r="DE45" s="709" t="s">
        <v>320</v>
      </c>
      <c r="DF45" s="61" t="s">
        <v>87</v>
      </c>
      <c r="DG45" s="61" t="s">
        <v>87</v>
      </c>
      <c r="DH45" s="61" t="s">
        <v>87</v>
      </c>
      <c r="DI45" s="61" t="s">
        <v>87</v>
      </c>
      <c r="DJ45" s="61" t="s">
        <v>87</v>
      </c>
      <c r="DK45" s="119" t="s">
        <v>251</v>
      </c>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c r="IW45" s="18"/>
      <c r="IX45" s="18"/>
      <c r="IY45" s="18"/>
      <c r="IZ45" s="18"/>
      <c r="JA45" s="18"/>
      <c r="JB45" s="18"/>
      <c r="JC45" s="18"/>
      <c r="JD45" s="18"/>
      <c r="JE45" s="18"/>
      <c r="JF45" s="18"/>
      <c r="JG45" s="18"/>
      <c r="JH45" s="18"/>
      <c r="JI45" s="18"/>
      <c r="JJ45" s="18"/>
      <c r="JK45" s="18"/>
      <c r="JL45" s="18"/>
      <c r="JM45" s="18"/>
      <c r="JN45" s="18"/>
      <c r="JO45" s="18"/>
      <c r="JP45" s="18"/>
      <c r="JQ45" s="18"/>
      <c r="JR45" s="18"/>
      <c r="JS45" s="18"/>
      <c r="JT45" s="18"/>
      <c r="JU45" s="18"/>
      <c r="JV45" s="18"/>
      <c r="JW45" s="18"/>
      <c r="JX45" s="18"/>
      <c r="JY45" s="18"/>
      <c r="JZ45" s="18"/>
      <c r="KA45" s="18"/>
      <c r="KB45" s="18"/>
      <c r="KC45" s="18"/>
      <c r="KD45" s="18"/>
      <c r="KE45" s="18"/>
      <c r="KF45" s="18"/>
      <c r="KG45" s="18"/>
      <c r="KH45" s="18"/>
      <c r="KI45" s="18"/>
      <c r="KJ45" s="18"/>
      <c r="KK45" s="18"/>
      <c r="KL45" s="18"/>
      <c r="KM45" s="18"/>
      <c r="KN45" s="18"/>
      <c r="KO45" s="18"/>
      <c r="KP45" s="18"/>
      <c r="KQ45" s="18"/>
      <c r="KR45" s="18"/>
      <c r="KS45" s="18"/>
      <c r="KT45" s="18"/>
      <c r="KU45" s="18"/>
      <c r="KV45" s="18"/>
      <c r="KW45" s="18"/>
      <c r="KX45" s="18"/>
      <c r="KY45" s="18"/>
      <c r="KZ45" s="18"/>
      <c r="LA45" s="18"/>
      <c r="LB45" s="18"/>
      <c r="LC45" s="18"/>
      <c r="LD45" s="18"/>
      <c r="LE45" s="18"/>
      <c r="LF45" s="18"/>
      <c r="LG45" s="18"/>
      <c r="LH45" s="18"/>
      <c r="LI45" s="18"/>
      <c r="LJ45" s="18"/>
      <c r="LK45" s="18"/>
      <c r="LL45" s="18"/>
      <c r="LM45" s="18"/>
      <c r="LN45" s="18"/>
      <c r="LO45" s="18"/>
      <c r="LP45" s="18"/>
      <c r="LQ45" s="18"/>
      <c r="LR45" s="18"/>
      <c r="LS45" s="18"/>
      <c r="LT45" s="18"/>
      <c r="LU45" s="18"/>
      <c r="LV45" s="18"/>
      <c r="LW45" s="18"/>
      <c r="LX45" s="18"/>
      <c r="LY45" s="18"/>
      <c r="LZ45" s="18"/>
      <c r="MA45" s="18"/>
      <c r="MB45" s="18"/>
      <c r="MC45" s="18"/>
      <c r="MD45" s="18"/>
      <c r="ME45" s="18"/>
      <c r="MF45" s="18"/>
      <c r="MG45" s="18"/>
      <c r="MH45" s="18"/>
      <c r="MI45" s="18"/>
      <c r="MJ45" s="18"/>
      <c r="MK45" s="18"/>
      <c r="ML45" s="18"/>
      <c r="MM45" s="18"/>
      <c r="MN45" s="18"/>
      <c r="MO45" s="18"/>
      <c r="MP45" s="18"/>
      <c r="MQ45" s="18"/>
      <c r="MR45" s="18"/>
      <c r="MS45" s="18"/>
      <c r="MT45" s="18"/>
      <c r="MU45" s="18"/>
      <c r="MV45" s="18"/>
      <c r="MW45" s="18"/>
      <c r="MX45" s="18"/>
      <c r="MY45" s="18"/>
      <c r="MZ45" s="18"/>
      <c r="NA45" s="18"/>
      <c r="NB45" s="18"/>
      <c r="NC45" s="18"/>
      <c r="ND45" s="18"/>
      <c r="NE45" s="18"/>
      <c r="NF45" s="18"/>
      <c r="NG45" s="18"/>
      <c r="NH45" s="18"/>
      <c r="NI45" s="18"/>
      <c r="NJ45" s="18"/>
      <c r="NK45" s="18"/>
      <c r="NL45" s="18"/>
      <c r="NM45" s="18"/>
      <c r="NN45" s="18"/>
      <c r="NO45" s="18"/>
      <c r="NP45" s="18"/>
      <c r="NQ45" s="18"/>
      <c r="NR45" s="18"/>
      <c r="NS45" s="18"/>
      <c r="NT45" s="18"/>
      <c r="NU45" s="18"/>
      <c r="NV45" s="18"/>
      <c r="NW45" s="18"/>
      <c r="NX45" s="18"/>
      <c r="NY45" s="18"/>
      <c r="NZ45" s="18"/>
      <c r="OA45" s="18"/>
      <c r="OB45" s="18"/>
      <c r="OC45" s="18"/>
      <c r="OD45" s="18"/>
      <c r="OE45" s="18"/>
      <c r="OF45" s="18"/>
      <c r="OG45" s="18"/>
      <c r="OH45" s="18"/>
      <c r="OI45" s="18"/>
      <c r="OJ45" s="18"/>
      <c r="OK45" s="18"/>
      <c r="OL45" s="18"/>
      <c r="OM45" s="18"/>
      <c r="ON45" s="18"/>
      <c r="OO45" s="18"/>
      <c r="OP45" s="18"/>
      <c r="OQ45" s="18"/>
      <c r="OR45" s="18"/>
      <c r="OS45" s="18"/>
      <c r="OT45" s="18"/>
      <c r="OU45" s="18"/>
      <c r="OV45" s="18"/>
      <c r="OW45" s="18"/>
      <c r="OX45" s="18"/>
      <c r="OY45" s="18"/>
      <c r="OZ45" s="18"/>
      <c r="PA45" s="18"/>
      <c r="PB45" s="18"/>
      <c r="PC45" s="18"/>
      <c r="PD45" s="18"/>
      <c r="PE45" s="18"/>
      <c r="PF45" s="18"/>
      <c r="PG45" s="18"/>
      <c r="PH45" s="18"/>
      <c r="PI45" s="18"/>
      <c r="PJ45" s="18"/>
      <c r="PK45" s="18"/>
      <c r="PL45" s="18"/>
      <c r="PM45" s="18"/>
      <c r="PN45" s="18"/>
      <c r="PO45" s="18"/>
      <c r="PP45" s="18"/>
      <c r="PQ45" s="18"/>
      <c r="PR45" s="18"/>
      <c r="PS45" s="18"/>
      <c r="PT45" s="18"/>
      <c r="PU45" s="18"/>
      <c r="PV45" s="18"/>
      <c r="PW45" s="18"/>
      <c r="PX45" s="18"/>
      <c r="PY45" s="18"/>
      <c r="PZ45" s="18"/>
      <c r="QA45" s="18"/>
      <c r="QB45" s="18"/>
      <c r="QC45" s="18"/>
      <c r="QD45" s="18"/>
      <c r="QE45" s="18"/>
      <c r="QF45" s="18"/>
      <c r="QG45" s="18"/>
      <c r="QH45" s="18"/>
      <c r="QI45" s="18"/>
      <c r="QJ45" s="18"/>
      <c r="QK45" s="18"/>
      <c r="QL45" s="18"/>
      <c r="QM45" s="18"/>
      <c r="QN45" s="18"/>
      <c r="QO45" s="18"/>
      <c r="QP45" s="18"/>
      <c r="QQ45" s="18"/>
      <c r="QR45" s="18"/>
      <c r="QS45" s="18"/>
      <c r="QT45" s="18"/>
      <c r="QU45" s="18"/>
      <c r="QV45" s="18"/>
      <c r="QW45" s="18"/>
      <c r="QX45" s="18"/>
      <c r="QY45" s="18"/>
      <c r="QZ45" s="18"/>
      <c r="RA45" s="18"/>
      <c r="RB45" s="18"/>
      <c r="RC45" s="18"/>
      <c r="RD45" s="18"/>
      <c r="RE45" s="18"/>
      <c r="RF45" s="18"/>
      <c r="RG45" s="18"/>
      <c r="RH45" s="18"/>
      <c r="RI45" s="18"/>
      <c r="RJ45" s="18"/>
      <c r="RK45" s="18"/>
      <c r="RL45" s="18"/>
      <c r="RM45" s="18"/>
      <c r="RN45" s="18"/>
      <c r="RO45" s="18"/>
      <c r="RP45" s="18"/>
      <c r="RQ45" s="18"/>
      <c r="RR45" s="18"/>
      <c r="RS45" s="18"/>
      <c r="RT45" s="18"/>
      <c r="RU45" s="18"/>
      <c r="RV45" s="18"/>
      <c r="RW45" s="18"/>
      <c r="RX45" s="18"/>
      <c r="RY45" s="18"/>
      <c r="RZ45" s="18"/>
      <c r="SA45" s="18"/>
      <c r="SB45" s="18"/>
      <c r="SC45" s="18"/>
      <c r="SD45" s="18"/>
      <c r="SE45" s="18"/>
      <c r="SF45" s="18"/>
      <c r="SG45" s="18"/>
      <c r="SH45" s="18"/>
      <c r="SI45" s="18"/>
      <c r="SJ45" s="18"/>
      <c r="SK45" s="18"/>
      <c r="SL45" s="18"/>
      <c r="SM45" s="18"/>
      <c r="SN45" s="18"/>
      <c r="SO45" s="18"/>
      <c r="SP45" s="18"/>
      <c r="SQ45" s="18"/>
      <c r="SR45" s="18"/>
      <c r="SS45" s="18"/>
      <c r="ST45" s="18"/>
      <c r="SU45" s="18"/>
      <c r="SV45" s="18"/>
      <c r="SW45" s="18"/>
      <c r="SX45" s="18"/>
      <c r="SY45" s="18"/>
      <c r="SZ45" s="18"/>
      <c r="TA45" s="18"/>
      <c r="TB45" s="18"/>
      <c r="TC45" s="18"/>
      <c r="TD45" s="18"/>
      <c r="TE45" s="18"/>
      <c r="TF45" s="18"/>
      <c r="TG45" s="18"/>
      <c r="TH45" s="18"/>
      <c r="TI45" s="18"/>
      <c r="TJ45" s="18"/>
      <c r="TK45" s="18"/>
      <c r="TL45" s="18"/>
      <c r="TM45" s="18"/>
      <c r="TN45" s="18"/>
      <c r="TO45" s="18"/>
      <c r="TP45" s="18"/>
      <c r="TQ45" s="18"/>
      <c r="TR45" s="18"/>
      <c r="TS45" s="18"/>
      <c r="TT45" s="18"/>
      <c r="TU45" s="18"/>
      <c r="TV45" s="18"/>
      <c r="TW45" s="18"/>
      <c r="TX45" s="18"/>
      <c r="TY45" s="18"/>
      <c r="TZ45" s="18"/>
      <c r="UA45" s="18"/>
      <c r="UB45" s="18"/>
      <c r="UC45" s="18"/>
      <c r="UD45" s="18"/>
      <c r="UE45" s="18"/>
      <c r="UF45" s="18"/>
      <c r="UG45" s="18"/>
      <c r="UH45" s="18"/>
      <c r="UI45" s="18"/>
      <c r="UJ45" s="18"/>
      <c r="UK45" s="18"/>
      <c r="UL45" s="18"/>
      <c r="UM45" s="18"/>
      <c r="UN45" s="18"/>
      <c r="UO45" s="18"/>
      <c r="UP45" s="18"/>
      <c r="UQ45" s="18"/>
      <c r="UR45" s="18"/>
      <c r="US45" s="18"/>
      <c r="UT45" s="18"/>
      <c r="UU45" s="18"/>
      <c r="UV45" s="18"/>
      <c r="UW45" s="18"/>
      <c r="UX45" s="18"/>
      <c r="UY45" s="18"/>
      <c r="UZ45" s="18"/>
      <c r="VA45" s="18"/>
      <c r="VB45" s="18"/>
      <c r="VC45" s="18"/>
      <c r="VD45" s="18"/>
      <c r="VE45" s="18"/>
      <c r="VF45" s="18"/>
      <c r="VG45" s="18"/>
      <c r="VH45" s="18"/>
      <c r="VI45" s="18"/>
      <c r="VJ45" s="18"/>
      <c r="VK45" s="18"/>
      <c r="VL45" s="89"/>
    </row>
    <row r="46" spans="1:584" s="88" customFormat="1" ht="109.5" customHeight="1">
      <c r="A46" s="227" t="s">
        <v>233</v>
      </c>
      <c r="B46" s="759"/>
      <c r="C46" s="157" t="s">
        <v>321</v>
      </c>
      <c r="D46" s="759"/>
      <c r="E46" s="157" t="s">
        <v>322</v>
      </c>
      <c r="F46" s="157" t="s">
        <v>323</v>
      </c>
      <c r="G46" s="201" t="s">
        <v>237</v>
      </c>
      <c r="H46" s="201" t="s">
        <v>324</v>
      </c>
      <c r="I46" s="201" t="s">
        <v>77</v>
      </c>
      <c r="J46" s="38" t="s">
        <v>77</v>
      </c>
      <c r="K46" s="215">
        <v>0.45200000000000001</v>
      </c>
      <c r="L46" s="57">
        <v>2016</v>
      </c>
      <c r="M46" s="38">
        <v>2019</v>
      </c>
      <c r="N46" s="38">
        <v>2030</v>
      </c>
      <c r="O46" s="339">
        <v>0.53690000000000004</v>
      </c>
      <c r="P46" s="366">
        <v>0.45179999999999998</v>
      </c>
      <c r="Q46" s="339">
        <v>0.45169999999999999</v>
      </c>
      <c r="R46" s="339">
        <v>0.4516</v>
      </c>
      <c r="S46" s="339">
        <v>0.45150000000000001</v>
      </c>
      <c r="T46" s="339">
        <v>0.45140000000000002</v>
      </c>
      <c r="U46" s="339">
        <v>0.45129999999999998</v>
      </c>
      <c r="V46" s="339">
        <v>0.45119999999999999</v>
      </c>
      <c r="W46" s="339">
        <v>0.4511</v>
      </c>
      <c r="X46" s="339">
        <v>0.45100000000000001</v>
      </c>
      <c r="Y46" s="339">
        <v>0.45090000000000002</v>
      </c>
      <c r="Z46" s="339">
        <v>0.45079999999999998</v>
      </c>
      <c r="AA46" s="339">
        <v>0.45079999999999998</v>
      </c>
      <c r="AB46" s="155" t="s">
        <v>330</v>
      </c>
      <c r="AC46" s="346">
        <v>6.8027210884353704E-3</v>
      </c>
      <c r="AD46" s="155" t="s">
        <v>331</v>
      </c>
      <c r="AE46" s="155" t="s">
        <v>332</v>
      </c>
      <c r="AF46" s="533" t="s">
        <v>241</v>
      </c>
      <c r="AG46" s="533" t="s">
        <v>290</v>
      </c>
      <c r="AH46" s="506" t="s">
        <v>237</v>
      </c>
      <c r="AI46" s="155" t="s">
        <v>84</v>
      </c>
      <c r="AJ46" s="525" t="s">
        <v>182</v>
      </c>
      <c r="AK46" s="353" t="s">
        <v>85</v>
      </c>
      <c r="AL46" s="254">
        <v>0</v>
      </c>
      <c r="AM46" s="248">
        <v>2018</v>
      </c>
      <c r="AN46" s="303">
        <v>2019</v>
      </c>
      <c r="AO46" s="303">
        <v>2030</v>
      </c>
      <c r="AP46" s="28">
        <v>5</v>
      </c>
      <c r="AQ46" s="28">
        <v>5</v>
      </c>
      <c r="AR46" s="28">
        <v>5</v>
      </c>
      <c r="AS46" s="28">
        <v>5</v>
      </c>
      <c r="AT46" s="28">
        <v>5</v>
      </c>
      <c r="AU46" s="28">
        <v>5</v>
      </c>
      <c r="AV46" s="28">
        <v>5</v>
      </c>
      <c r="AW46" s="28">
        <v>5</v>
      </c>
      <c r="AX46" s="28">
        <v>5</v>
      </c>
      <c r="AY46" s="28">
        <v>5</v>
      </c>
      <c r="AZ46" s="28">
        <v>5</v>
      </c>
      <c r="BA46" s="28">
        <v>5</v>
      </c>
      <c r="BB46" s="28">
        <v>60</v>
      </c>
      <c r="BC46" s="594">
        <v>12</v>
      </c>
      <c r="BD46" s="594">
        <v>12</v>
      </c>
      <c r="BE46" s="148" t="s">
        <v>125</v>
      </c>
      <c r="BF46" s="26"/>
      <c r="BG46" s="594">
        <v>12.6</v>
      </c>
      <c r="BH46" s="148" t="s">
        <v>87</v>
      </c>
      <c r="BI46" s="148" t="s">
        <v>125</v>
      </c>
      <c r="BJ46" s="26" t="s">
        <v>87</v>
      </c>
      <c r="BK46" s="594">
        <v>13.23</v>
      </c>
      <c r="BL46" s="582" t="s">
        <v>87</v>
      </c>
      <c r="BM46" s="605" t="s">
        <v>86</v>
      </c>
      <c r="BN46" s="148" t="s">
        <v>87</v>
      </c>
      <c r="BO46" s="594">
        <v>13.891500000000001</v>
      </c>
      <c r="BP46" s="148" t="s">
        <v>87</v>
      </c>
      <c r="BQ46" s="148" t="s">
        <v>125</v>
      </c>
      <c r="BR46" s="148" t="s">
        <v>87</v>
      </c>
      <c r="BS46" s="594">
        <v>14.586074999999999</v>
      </c>
      <c r="BT46" s="148" t="s">
        <v>87</v>
      </c>
      <c r="BU46" s="151" t="s">
        <v>86</v>
      </c>
      <c r="BV46" s="148" t="s">
        <v>87</v>
      </c>
      <c r="BW46" s="594">
        <v>15.315378750000001</v>
      </c>
      <c r="BX46" s="148" t="s">
        <v>87</v>
      </c>
      <c r="BY46" s="151" t="s">
        <v>86</v>
      </c>
      <c r="BZ46" s="148" t="s">
        <v>87</v>
      </c>
      <c r="CA46" s="594">
        <v>16.0811476875</v>
      </c>
      <c r="CB46" s="148" t="s">
        <v>87</v>
      </c>
      <c r="CC46" s="151" t="s">
        <v>86</v>
      </c>
      <c r="CD46" s="148" t="s">
        <v>87</v>
      </c>
      <c r="CE46" s="594">
        <v>16.885205071874999</v>
      </c>
      <c r="CF46" s="148" t="s">
        <v>87</v>
      </c>
      <c r="CG46" s="151" t="s">
        <v>86</v>
      </c>
      <c r="CH46" s="148" t="s">
        <v>87</v>
      </c>
      <c r="CI46" s="594">
        <v>17.729465325468748</v>
      </c>
      <c r="CJ46" s="148" t="s">
        <v>87</v>
      </c>
      <c r="CK46" s="151" t="s">
        <v>86</v>
      </c>
      <c r="CL46" s="148" t="s">
        <v>87</v>
      </c>
      <c r="CM46" s="594">
        <v>18.615938591742189</v>
      </c>
      <c r="CN46" s="148" t="s">
        <v>87</v>
      </c>
      <c r="CO46" s="151" t="s">
        <v>86</v>
      </c>
      <c r="CP46" s="148" t="s">
        <v>87</v>
      </c>
      <c r="CQ46" s="594">
        <v>19.5467355213293</v>
      </c>
      <c r="CR46" s="148" t="s">
        <v>87</v>
      </c>
      <c r="CS46" s="151" t="s">
        <v>86</v>
      </c>
      <c r="CT46" s="148" t="s">
        <v>87</v>
      </c>
      <c r="CU46" s="597">
        <v>20.524072297395762</v>
      </c>
      <c r="CV46" s="17" t="s">
        <v>87</v>
      </c>
      <c r="CW46" s="151" t="s">
        <v>86</v>
      </c>
      <c r="CX46" s="17" t="s">
        <v>87</v>
      </c>
      <c r="CY46" s="210">
        <f t="shared" si="7"/>
        <v>191.00551824531095</v>
      </c>
      <c r="CZ46" s="29" t="s">
        <v>110</v>
      </c>
      <c r="DA46" s="29" t="s">
        <v>243</v>
      </c>
      <c r="DB46" s="475" t="s">
        <v>282</v>
      </c>
      <c r="DC46" s="201" t="s">
        <v>291</v>
      </c>
      <c r="DD46" s="201" t="s">
        <v>292</v>
      </c>
      <c r="DE46" s="201" t="s">
        <v>283</v>
      </c>
      <c r="DF46" s="61" t="s">
        <v>87</v>
      </c>
      <c r="DG46" s="61" t="s">
        <v>87</v>
      </c>
      <c r="DH46" s="61" t="s">
        <v>87</v>
      </c>
      <c r="DI46" s="61" t="s">
        <v>87</v>
      </c>
      <c r="DJ46" s="61" t="s">
        <v>87</v>
      </c>
      <c r="DK46" s="119" t="s">
        <v>251</v>
      </c>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c r="IW46" s="18"/>
      <c r="IX46" s="18"/>
      <c r="IY46" s="18"/>
      <c r="IZ46" s="18"/>
      <c r="JA46" s="18"/>
      <c r="JB46" s="18"/>
      <c r="JC46" s="18"/>
      <c r="JD46" s="18"/>
      <c r="JE46" s="18"/>
      <c r="JF46" s="18"/>
      <c r="JG46" s="18"/>
      <c r="JH46" s="18"/>
      <c r="JI46" s="18"/>
      <c r="JJ46" s="18"/>
      <c r="JK46" s="18"/>
      <c r="JL46" s="18"/>
      <c r="JM46" s="18"/>
      <c r="JN46" s="18"/>
      <c r="JO46" s="18"/>
      <c r="JP46" s="18"/>
      <c r="JQ46" s="18"/>
      <c r="JR46" s="18"/>
      <c r="JS46" s="18"/>
      <c r="JT46" s="18"/>
      <c r="JU46" s="18"/>
      <c r="JV46" s="18"/>
      <c r="JW46" s="18"/>
      <c r="JX46" s="18"/>
      <c r="JY46" s="18"/>
      <c r="JZ46" s="18"/>
      <c r="KA46" s="18"/>
      <c r="KB46" s="18"/>
      <c r="KC46" s="18"/>
      <c r="KD46" s="18"/>
      <c r="KE46" s="18"/>
      <c r="KF46" s="18"/>
      <c r="KG46" s="18"/>
      <c r="KH46" s="18"/>
      <c r="KI46" s="18"/>
      <c r="KJ46" s="18"/>
      <c r="KK46" s="18"/>
      <c r="KL46" s="18"/>
      <c r="KM46" s="18"/>
      <c r="KN46" s="18"/>
      <c r="KO46" s="18"/>
      <c r="KP46" s="18"/>
      <c r="KQ46" s="18"/>
      <c r="KR46" s="18"/>
      <c r="KS46" s="18"/>
      <c r="KT46" s="18"/>
      <c r="KU46" s="18"/>
      <c r="KV46" s="18"/>
      <c r="KW46" s="18"/>
      <c r="KX46" s="18"/>
      <c r="KY46" s="18"/>
      <c r="KZ46" s="18"/>
      <c r="LA46" s="18"/>
      <c r="LB46" s="18"/>
      <c r="LC46" s="18"/>
      <c r="LD46" s="18"/>
      <c r="LE46" s="18"/>
      <c r="LF46" s="18"/>
      <c r="LG46" s="18"/>
      <c r="LH46" s="18"/>
      <c r="LI46" s="18"/>
      <c r="LJ46" s="18"/>
      <c r="LK46" s="18"/>
      <c r="LL46" s="18"/>
      <c r="LM46" s="18"/>
      <c r="LN46" s="18"/>
      <c r="LO46" s="18"/>
      <c r="LP46" s="18"/>
      <c r="LQ46" s="18"/>
      <c r="LR46" s="18"/>
      <c r="LS46" s="18"/>
      <c r="LT46" s="18"/>
      <c r="LU46" s="18"/>
      <c r="LV46" s="18"/>
      <c r="LW46" s="18"/>
      <c r="LX46" s="18"/>
      <c r="LY46" s="18"/>
      <c r="LZ46" s="18"/>
      <c r="MA46" s="18"/>
      <c r="MB46" s="18"/>
      <c r="MC46" s="18"/>
      <c r="MD46" s="18"/>
      <c r="ME46" s="18"/>
      <c r="MF46" s="18"/>
      <c r="MG46" s="18"/>
      <c r="MH46" s="18"/>
      <c r="MI46" s="18"/>
      <c r="MJ46" s="18"/>
      <c r="MK46" s="18"/>
      <c r="ML46" s="18"/>
      <c r="MM46" s="18"/>
      <c r="MN46" s="18"/>
      <c r="MO46" s="18"/>
      <c r="MP46" s="18"/>
      <c r="MQ46" s="18"/>
      <c r="MR46" s="18"/>
      <c r="MS46" s="18"/>
      <c r="MT46" s="18"/>
      <c r="MU46" s="18"/>
      <c r="MV46" s="18"/>
      <c r="MW46" s="18"/>
      <c r="MX46" s="18"/>
      <c r="MY46" s="18"/>
      <c r="MZ46" s="18"/>
      <c r="NA46" s="18"/>
      <c r="NB46" s="18"/>
      <c r="NC46" s="18"/>
      <c r="ND46" s="18"/>
      <c r="NE46" s="18"/>
      <c r="NF46" s="18"/>
      <c r="NG46" s="18"/>
      <c r="NH46" s="18"/>
      <c r="NI46" s="18"/>
      <c r="NJ46" s="18"/>
      <c r="NK46" s="18"/>
      <c r="NL46" s="18"/>
      <c r="NM46" s="18"/>
      <c r="NN46" s="18"/>
      <c r="NO46" s="18"/>
      <c r="NP46" s="18"/>
      <c r="NQ46" s="18"/>
      <c r="NR46" s="18"/>
      <c r="NS46" s="18"/>
      <c r="NT46" s="18"/>
      <c r="NU46" s="18"/>
      <c r="NV46" s="18"/>
      <c r="NW46" s="18"/>
      <c r="NX46" s="18"/>
      <c r="NY46" s="18"/>
      <c r="NZ46" s="18"/>
      <c r="OA46" s="18"/>
      <c r="OB46" s="18"/>
      <c r="OC46" s="18"/>
      <c r="OD46" s="18"/>
      <c r="OE46" s="18"/>
      <c r="OF46" s="18"/>
      <c r="OG46" s="18"/>
      <c r="OH46" s="18"/>
      <c r="OI46" s="18"/>
      <c r="OJ46" s="18"/>
      <c r="OK46" s="18"/>
      <c r="OL46" s="18"/>
      <c r="OM46" s="18"/>
      <c r="ON46" s="18"/>
      <c r="OO46" s="18"/>
      <c r="OP46" s="18"/>
      <c r="OQ46" s="18"/>
      <c r="OR46" s="18"/>
      <c r="OS46" s="18"/>
      <c r="OT46" s="18"/>
      <c r="OU46" s="18"/>
      <c r="OV46" s="18"/>
      <c r="OW46" s="18"/>
      <c r="OX46" s="18"/>
      <c r="OY46" s="18"/>
      <c r="OZ46" s="18"/>
      <c r="PA46" s="18"/>
      <c r="PB46" s="18"/>
      <c r="PC46" s="18"/>
      <c r="PD46" s="18"/>
      <c r="PE46" s="18"/>
      <c r="PF46" s="18"/>
      <c r="PG46" s="18"/>
      <c r="PH46" s="18"/>
      <c r="PI46" s="18"/>
      <c r="PJ46" s="18"/>
      <c r="PK46" s="18"/>
      <c r="PL46" s="18"/>
      <c r="PM46" s="18"/>
      <c r="PN46" s="18"/>
      <c r="PO46" s="18"/>
      <c r="PP46" s="18"/>
      <c r="PQ46" s="18"/>
      <c r="PR46" s="18"/>
      <c r="PS46" s="18"/>
      <c r="PT46" s="18"/>
      <c r="PU46" s="18"/>
      <c r="PV46" s="18"/>
      <c r="PW46" s="18"/>
      <c r="PX46" s="18"/>
      <c r="PY46" s="18"/>
      <c r="PZ46" s="18"/>
      <c r="QA46" s="18"/>
      <c r="QB46" s="18"/>
      <c r="QC46" s="18"/>
      <c r="QD46" s="18"/>
      <c r="QE46" s="18"/>
      <c r="QF46" s="18"/>
      <c r="QG46" s="18"/>
      <c r="QH46" s="18"/>
      <c r="QI46" s="18"/>
      <c r="QJ46" s="18"/>
      <c r="QK46" s="18"/>
      <c r="QL46" s="18"/>
      <c r="QM46" s="18"/>
      <c r="QN46" s="18"/>
      <c r="QO46" s="18"/>
      <c r="QP46" s="18"/>
      <c r="QQ46" s="18"/>
      <c r="QR46" s="18"/>
      <c r="QS46" s="18"/>
      <c r="QT46" s="18"/>
      <c r="QU46" s="18"/>
      <c r="QV46" s="18"/>
      <c r="QW46" s="18"/>
      <c r="QX46" s="18"/>
      <c r="QY46" s="18"/>
      <c r="QZ46" s="18"/>
      <c r="RA46" s="18"/>
      <c r="RB46" s="18"/>
      <c r="RC46" s="18"/>
      <c r="RD46" s="18"/>
      <c r="RE46" s="18"/>
      <c r="RF46" s="18"/>
      <c r="RG46" s="18"/>
      <c r="RH46" s="18"/>
      <c r="RI46" s="18"/>
      <c r="RJ46" s="18"/>
      <c r="RK46" s="18"/>
      <c r="RL46" s="18"/>
      <c r="RM46" s="18"/>
      <c r="RN46" s="18"/>
      <c r="RO46" s="18"/>
      <c r="RP46" s="18"/>
      <c r="RQ46" s="18"/>
      <c r="RR46" s="18"/>
      <c r="RS46" s="18"/>
      <c r="RT46" s="18"/>
      <c r="RU46" s="18"/>
      <c r="RV46" s="18"/>
      <c r="RW46" s="18"/>
      <c r="RX46" s="18"/>
      <c r="RY46" s="18"/>
      <c r="RZ46" s="18"/>
      <c r="SA46" s="18"/>
      <c r="SB46" s="18"/>
      <c r="SC46" s="18"/>
      <c r="SD46" s="18"/>
      <c r="SE46" s="18"/>
      <c r="SF46" s="18"/>
      <c r="SG46" s="18"/>
      <c r="SH46" s="18"/>
      <c r="SI46" s="18"/>
      <c r="SJ46" s="18"/>
      <c r="SK46" s="18"/>
      <c r="SL46" s="18"/>
      <c r="SM46" s="18"/>
      <c r="SN46" s="18"/>
      <c r="SO46" s="18"/>
      <c r="SP46" s="18"/>
      <c r="SQ46" s="18"/>
      <c r="SR46" s="18"/>
      <c r="SS46" s="18"/>
      <c r="ST46" s="18"/>
      <c r="SU46" s="18"/>
      <c r="SV46" s="18"/>
      <c r="SW46" s="18"/>
      <c r="SX46" s="18"/>
      <c r="SY46" s="18"/>
      <c r="SZ46" s="18"/>
      <c r="TA46" s="18"/>
      <c r="TB46" s="18"/>
      <c r="TC46" s="18"/>
      <c r="TD46" s="18"/>
      <c r="TE46" s="18"/>
      <c r="TF46" s="18"/>
      <c r="TG46" s="18"/>
      <c r="TH46" s="18"/>
      <c r="TI46" s="18"/>
      <c r="TJ46" s="18"/>
      <c r="TK46" s="18"/>
      <c r="TL46" s="18"/>
      <c r="TM46" s="18"/>
      <c r="TN46" s="18"/>
      <c r="TO46" s="18"/>
      <c r="TP46" s="18"/>
      <c r="TQ46" s="18"/>
      <c r="TR46" s="18"/>
      <c r="TS46" s="18"/>
      <c r="TT46" s="18"/>
      <c r="TU46" s="18"/>
      <c r="TV46" s="18"/>
      <c r="TW46" s="18"/>
      <c r="TX46" s="18"/>
      <c r="TY46" s="18"/>
      <c r="TZ46" s="18"/>
      <c r="UA46" s="18"/>
      <c r="UB46" s="18"/>
      <c r="UC46" s="18"/>
      <c r="UD46" s="18"/>
      <c r="UE46" s="18"/>
      <c r="UF46" s="18"/>
      <c r="UG46" s="18"/>
      <c r="UH46" s="18"/>
      <c r="UI46" s="18"/>
      <c r="UJ46" s="18"/>
      <c r="UK46" s="18"/>
      <c r="UL46" s="18"/>
      <c r="UM46" s="18"/>
      <c r="UN46" s="18"/>
      <c r="UO46" s="18"/>
      <c r="UP46" s="18"/>
      <c r="UQ46" s="18"/>
      <c r="UR46" s="18"/>
      <c r="US46" s="18"/>
      <c r="UT46" s="18"/>
      <c r="UU46" s="18"/>
      <c r="UV46" s="18"/>
      <c r="UW46" s="18"/>
      <c r="UX46" s="18"/>
      <c r="UY46" s="18"/>
      <c r="UZ46" s="18"/>
      <c r="VA46" s="18"/>
      <c r="VB46" s="18"/>
      <c r="VC46" s="18"/>
      <c r="VD46" s="18"/>
      <c r="VE46" s="18"/>
      <c r="VF46" s="18"/>
      <c r="VG46" s="18"/>
      <c r="VH46" s="18"/>
      <c r="VI46" s="18"/>
      <c r="VJ46" s="18"/>
      <c r="VK46" s="18"/>
      <c r="VL46" s="89"/>
    </row>
    <row r="47" spans="1:584" s="88" customFormat="1" ht="113.25" customHeight="1">
      <c r="A47" s="227" t="s">
        <v>233</v>
      </c>
      <c r="B47" s="760"/>
      <c r="C47" s="157" t="s">
        <v>321</v>
      </c>
      <c r="D47" s="760"/>
      <c r="E47" s="157" t="s">
        <v>322</v>
      </c>
      <c r="F47" s="157" t="s">
        <v>323</v>
      </c>
      <c r="G47" s="201" t="s">
        <v>237</v>
      </c>
      <c r="H47" s="201" t="s">
        <v>324</v>
      </c>
      <c r="I47" s="201" t="s">
        <v>77</v>
      </c>
      <c r="J47" s="38" t="s">
        <v>77</v>
      </c>
      <c r="K47" s="215">
        <v>0.45200000000000001</v>
      </c>
      <c r="L47" s="57">
        <v>2017</v>
      </c>
      <c r="M47" s="38">
        <v>2019</v>
      </c>
      <c r="N47" s="38">
        <v>2030</v>
      </c>
      <c r="O47" s="339">
        <v>0.53690000000000004</v>
      </c>
      <c r="P47" s="366">
        <v>0.45179999999999998</v>
      </c>
      <c r="Q47" s="339">
        <v>0.45169999999999999</v>
      </c>
      <c r="R47" s="339">
        <v>0.4516</v>
      </c>
      <c r="S47" s="339">
        <v>0.45150000000000001</v>
      </c>
      <c r="T47" s="339">
        <v>0.45140000000000002</v>
      </c>
      <c r="U47" s="339">
        <v>0.45129999999999998</v>
      </c>
      <c r="V47" s="339">
        <v>0.45119999999999999</v>
      </c>
      <c r="W47" s="339">
        <v>0.4511</v>
      </c>
      <c r="X47" s="339">
        <v>0.45100000000000001</v>
      </c>
      <c r="Y47" s="339">
        <v>0.45090000000000002</v>
      </c>
      <c r="Z47" s="339">
        <v>0.45079999999999998</v>
      </c>
      <c r="AA47" s="339">
        <v>0.45079999999999998</v>
      </c>
      <c r="AB47" s="155" t="s">
        <v>335</v>
      </c>
      <c r="AC47" s="346">
        <v>6.8027210884353704E-3</v>
      </c>
      <c r="AD47" s="155" t="s">
        <v>336</v>
      </c>
      <c r="AE47" s="155" t="s">
        <v>337</v>
      </c>
      <c r="AF47" s="533" t="s">
        <v>241</v>
      </c>
      <c r="AG47" s="533" t="s">
        <v>290</v>
      </c>
      <c r="AH47" s="506" t="s">
        <v>237</v>
      </c>
      <c r="AI47" s="216" t="s">
        <v>84</v>
      </c>
      <c r="AJ47" s="525" t="s">
        <v>182</v>
      </c>
      <c r="AK47" s="353" t="s">
        <v>85</v>
      </c>
      <c r="AL47" s="216">
        <v>0</v>
      </c>
      <c r="AM47" s="216">
        <v>2018</v>
      </c>
      <c r="AN47" s="303">
        <v>2019</v>
      </c>
      <c r="AO47" s="303">
        <v>2030</v>
      </c>
      <c r="AP47" s="216">
        <v>1</v>
      </c>
      <c r="AQ47" s="216">
        <v>1</v>
      </c>
      <c r="AR47" s="216">
        <v>1</v>
      </c>
      <c r="AS47" s="216">
        <v>1</v>
      </c>
      <c r="AT47" s="216">
        <v>1</v>
      </c>
      <c r="AU47" s="216">
        <v>1</v>
      </c>
      <c r="AV47" s="216">
        <v>1</v>
      </c>
      <c r="AW47" s="216">
        <v>1</v>
      </c>
      <c r="AX47" s="216">
        <v>1</v>
      </c>
      <c r="AY47" s="216">
        <v>1</v>
      </c>
      <c r="AZ47" s="216">
        <v>1</v>
      </c>
      <c r="BA47" s="216">
        <v>1</v>
      </c>
      <c r="BB47" s="216">
        <v>1</v>
      </c>
      <c r="BC47" s="595">
        <v>242</v>
      </c>
      <c r="BD47" s="595">
        <v>242</v>
      </c>
      <c r="BE47" s="148" t="s">
        <v>125</v>
      </c>
      <c r="BF47" s="26"/>
      <c r="BG47" s="595">
        <v>249</v>
      </c>
      <c r="BH47" s="148" t="s">
        <v>87</v>
      </c>
      <c r="BI47" s="148" t="s">
        <v>125</v>
      </c>
      <c r="BJ47" s="26" t="s">
        <v>87</v>
      </c>
      <c r="BK47" s="595">
        <v>256</v>
      </c>
      <c r="BL47" s="582" t="s">
        <v>87</v>
      </c>
      <c r="BM47" s="605" t="s">
        <v>86</v>
      </c>
      <c r="BN47" s="148" t="s">
        <v>87</v>
      </c>
      <c r="BO47" s="595">
        <v>264</v>
      </c>
      <c r="BP47" s="148" t="s">
        <v>87</v>
      </c>
      <c r="BQ47" s="148" t="s">
        <v>125</v>
      </c>
      <c r="BR47" s="148" t="s">
        <v>87</v>
      </c>
      <c r="BS47" s="595">
        <v>272</v>
      </c>
      <c r="BT47" s="148" t="s">
        <v>87</v>
      </c>
      <c r="BU47" s="151" t="s">
        <v>86</v>
      </c>
      <c r="BV47" s="148" t="s">
        <v>87</v>
      </c>
      <c r="BW47" s="595">
        <v>280</v>
      </c>
      <c r="BX47" s="148" t="s">
        <v>87</v>
      </c>
      <c r="BY47" s="151" t="s">
        <v>86</v>
      </c>
      <c r="BZ47" s="148" t="s">
        <v>87</v>
      </c>
      <c r="CA47" s="595">
        <v>288</v>
      </c>
      <c r="CB47" s="148" t="s">
        <v>87</v>
      </c>
      <c r="CC47" s="151" t="s">
        <v>86</v>
      </c>
      <c r="CD47" s="148" t="s">
        <v>87</v>
      </c>
      <c r="CE47" s="595">
        <v>297</v>
      </c>
      <c r="CF47" s="148" t="s">
        <v>87</v>
      </c>
      <c r="CG47" s="151" t="s">
        <v>86</v>
      </c>
      <c r="CH47" s="148" t="s">
        <v>87</v>
      </c>
      <c r="CI47" s="595">
        <v>306</v>
      </c>
      <c r="CJ47" s="148" t="s">
        <v>87</v>
      </c>
      <c r="CK47" s="151" t="s">
        <v>86</v>
      </c>
      <c r="CL47" s="148" t="s">
        <v>87</v>
      </c>
      <c r="CM47" s="595">
        <v>315</v>
      </c>
      <c r="CN47" s="148" t="s">
        <v>87</v>
      </c>
      <c r="CO47" s="151" t="s">
        <v>86</v>
      </c>
      <c r="CP47" s="148" t="s">
        <v>87</v>
      </c>
      <c r="CQ47" s="595">
        <v>324</v>
      </c>
      <c r="CR47" s="148" t="s">
        <v>87</v>
      </c>
      <c r="CS47" s="151" t="s">
        <v>86</v>
      </c>
      <c r="CT47" s="148" t="s">
        <v>87</v>
      </c>
      <c r="CU47" s="596">
        <v>334</v>
      </c>
      <c r="CV47" s="17" t="s">
        <v>87</v>
      </c>
      <c r="CW47" s="151" t="s">
        <v>86</v>
      </c>
      <c r="CX47" s="17" t="s">
        <v>87</v>
      </c>
      <c r="CY47" s="210">
        <f t="shared" si="7"/>
        <v>3427</v>
      </c>
      <c r="CZ47" s="155" t="s">
        <v>110</v>
      </c>
      <c r="DA47" s="155" t="s">
        <v>243</v>
      </c>
      <c r="DB47" s="155" t="s">
        <v>329</v>
      </c>
      <c r="DC47" s="655" t="s">
        <v>1210</v>
      </c>
      <c r="DD47" s="655" t="s">
        <v>1211</v>
      </c>
      <c r="DE47" s="709" t="s">
        <v>320</v>
      </c>
      <c r="DF47" s="61" t="s">
        <v>87</v>
      </c>
      <c r="DG47" s="61" t="s">
        <v>87</v>
      </c>
      <c r="DH47" s="61" t="s">
        <v>87</v>
      </c>
      <c r="DI47" s="61" t="s">
        <v>87</v>
      </c>
      <c r="DJ47" s="61" t="s">
        <v>87</v>
      </c>
      <c r="DK47" s="474" t="s">
        <v>251</v>
      </c>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c r="OA47" s="18"/>
      <c r="OB47" s="18"/>
      <c r="OC47" s="18"/>
      <c r="OD47" s="18"/>
      <c r="OE47" s="18"/>
      <c r="OF47" s="18"/>
      <c r="OG47" s="18"/>
      <c r="OH47" s="18"/>
      <c r="OI47" s="18"/>
      <c r="OJ47" s="18"/>
      <c r="OK47" s="18"/>
      <c r="OL47" s="18"/>
      <c r="OM47" s="18"/>
      <c r="ON47" s="18"/>
      <c r="OO47" s="18"/>
      <c r="OP47" s="18"/>
      <c r="OQ47" s="18"/>
      <c r="OR47" s="18"/>
      <c r="OS47" s="18"/>
      <c r="OT47" s="18"/>
      <c r="OU47" s="18"/>
      <c r="OV47" s="18"/>
      <c r="OW47" s="18"/>
      <c r="OX47" s="18"/>
      <c r="OY47" s="18"/>
      <c r="OZ47" s="18"/>
      <c r="PA47" s="18"/>
      <c r="PB47" s="18"/>
      <c r="PC47" s="18"/>
      <c r="PD47" s="18"/>
      <c r="PE47" s="18"/>
      <c r="PF47" s="18"/>
      <c r="PG47" s="18"/>
      <c r="PH47" s="18"/>
      <c r="PI47" s="18"/>
      <c r="PJ47" s="18"/>
      <c r="PK47" s="18"/>
      <c r="PL47" s="18"/>
      <c r="PM47" s="18"/>
      <c r="PN47" s="18"/>
      <c r="PO47" s="18"/>
      <c r="PP47" s="18"/>
      <c r="PQ47" s="18"/>
      <c r="PR47" s="18"/>
      <c r="PS47" s="18"/>
      <c r="PT47" s="18"/>
      <c r="PU47" s="18"/>
      <c r="PV47" s="18"/>
      <c r="PW47" s="18"/>
      <c r="PX47" s="18"/>
      <c r="PY47" s="18"/>
      <c r="PZ47" s="18"/>
      <c r="QA47" s="18"/>
      <c r="QB47" s="18"/>
      <c r="QC47" s="18"/>
      <c r="QD47" s="18"/>
      <c r="QE47" s="18"/>
      <c r="QF47" s="18"/>
      <c r="QG47" s="18"/>
      <c r="QH47" s="18"/>
      <c r="QI47" s="18"/>
      <c r="QJ47" s="18"/>
      <c r="QK47" s="18"/>
      <c r="QL47" s="18"/>
      <c r="QM47" s="18"/>
      <c r="QN47" s="18"/>
      <c r="QO47" s="18"/>
      <c r="QP47" s="18"/>
      <c r="QQ47" s="18"/>
      <c r="QR47" s="18"/>
      <c r="QS47" s="18"/>
      <c r="QT47" s="18"/>
      <c r="QU47" s="18"/>
      <c r="QV47" s="18"/>
      <c r="QW47" s="18"/>
      <c r="QX47" s="18"/>
      <c r="QY47" s="18"/>
      <c r="QZ47" s="18"/>
      <c r="RA47" s="18"/>
      <c r="RB47" s="18"/>
      <c r="RC47" s="18"/>
      <c r="RD47" s="18"/>
      <c r="RE47" s="18"/>
      <c r="RF47" s="18"/>
      <c r="RG47" s="18"/>
      <c r="RH47" s="18"/>
      <c r="RI47" s="18"/>
      <c r="RJ47" s="18"/>
      <c r="RK47" s="18"/>
      <c r="RL47" s="18"/>
      <c r="RM47" s="18"/>
      <c r="RN47" s="18"/>
      <c r="RO47" s="18"/>
      <c r="RP47" s="18"/>
      <c r="RQ47" s="18"/>
      <c r="RR47" s="18"/>
      <c r="RS47" s="18"/>
      <c r="RT47" s="18"/>
      <c r="RU47" s="18"/>
      <c r="RV47" s="18"/>
      <c r="RW47" s="18"/>
      <c r="RX47" s="18"/>
      <c r="RY47" s="18"/>
      <c r="RZ47" s="18"/>
      <c r="SA47" s="18"/>
      <c r="SB47" s="18"/>
      <c r="SC47" s="18"/>
      <c r="SD47" s="18"/>
      <c r="SE47" s="18"/>
      <c r="SF47" s="18"/>
      <c r="SG47" s="18"/>
      <c r="SH47" s="18"/>
      <c r="SI47" s="18"/>
      <c r="SJ47" s="18"/>
      <c r="SK47" s="18"/>
      <c r="SL47" s="18"/>
      <c r="SM47" s="18"/>
      <c r="SN47" s="18"/>
      <c r="SO47" s="18"/>
      <c r="SP47" s="18"/>
      <c r="SQ47" s="18"/>
      <c r="SR47" s="18"/>
      <c r="SS47" s="18"/>
      <c r="ST47" s="18"/>
      <c r="SU47" s="18"/>
      <c r="SV47" s="18"/>
      <c r="SW47" s="18"/>
      <c r="SX47" s="18"/>
      <c r="SY47" s="18"/>
      <c r="SZ47" s="18"/>
      <c r="TA47" s="18"/>
      <c r="TB47" s="18"/>
      <c r="TC47" s="18"/>
      <c r="TD47" s="18"/>
      <c r="TE47" s="18"/>
      <c r="TF47" s="18"/>
      <c r="TG47" s="18"/>
      <c r="TH47" s="18"/>
      <c r="TI47" s="18"/>
      <c r="TJ47" s="18"/>
      <c r="TK47" s="18"/>
      <c r="TL47" s="18"/>
      <c r="TM47" s="18"/>
      <c r="TN47" s="18"/>
      <c r="TO47" s="18"/>
      <c r="TP47" s="18"/>
      <c r="TQ47" s="18"/>
      <c r="TR47" s="18"/>
      <c r="TS47" s="18"/>
      <c r="TT47" s="18"/>
      <c r="TU47" s="18"/>
      <c r="TV47" s="18"/>
      <c r="TW47" s="18"/>
      <c r="TX47" s="18"/>
      <c r="TY47" s="18"/>
      <c r="TZ47" s="18"/>
      <c r="UA47" s="18"/>
      <c r="UB47" s="18"/>
      <c r="UC47" s="18"/>
      <c r="UD47" s="18"/>
      <c r="UE47" s="18"/>
      <c r="UF47" s="18"/>
      <c r="UG47" s="18"/>
      <c r="UH47" s="18"/>
      <c r="UI47" s="18"/>
      <c r="UJ47" s="18"/>
      <c r="UK47" s="18"/>
      <c r="UL47" s="18"/>
      <c r="UM47" s="18"/>
      <c r="UN47" s="18"/>
      <c r="UO47" s="18"/>
      <c r="UP47" s="18"/>
      <c r="UQ47" s="18"/>
      <c r="UR47" s="18"/>
      <c r="US47" s="18"/>
      <c r="UT47" s="18"/>
      <c r="UU47" s="18"/>
      <c r="UV47" s="18"/>
      <c r="UW47" s="18"/>
      <c r="UX47" s="18"/>
      <c r="UY47" s="18"/>
      <c r="UZ47" s="18"/>
      <c r="VA47" s="18"/>
      <c r="VB47" s="18"/>
      <c r="VC47" s="18"/>
      <c r="VD47" s="18"/>
      <c r="VE47" s="18"/>
      <c r="VF47" s="18"/>
      <c r="VG47" s="18"/>
      <c r="VH47" s="18"/>
      <c r="VI47" s="18"/>
      <c r="VJ47" s="18"/>
      <c r="VK47" s="18"/>
      <c r="VL47" s="89"/>
    </row>
    <row r="48" spans="1:584" s="18" customFormat="1" ht="131.25" customHeight="1">
      <c r="A48" s="386" t="s">
        <v>338</v>
      </c>
      <c r="B48" s="761">
        <v>0.14285714285714299</v>
      </c>
      <c r="C48" s="227" t="s">
        <v>339</v>
      </c>
      <c r="D48" s="740">
        <v>7.1428571428571397E-2</v>
      </c>
      <c r="E48" s="17" t="s">
        <v>340</v>
      </c>
      <c r="F48" s="17" t="s">
        <v>1158</v>
      </c>
      <c r="G48" s="36" t="s">
        <v>341</v>
      </c>
      <c r="H48" s="36" t="s">
        <v>75</v>
      </c>
      <c r="I48" s="38" t="s">
        <v>77</v>
      </c>
      <c r="J48" s="38" t="s">
        <v>77</v>
      </c>
      <c r="K48" s="696">
        <v>0.25199362041467305</v>
      </c>
      <c r="L48" s="34">
        <v>2018</v>
      </c>
      <c r="M48" s="36">
        <v>2020</v>
      </c>
      <c r="N48" s="36">
        <v>2030</v>
      </c>
      <c r="O48" s="58" t="s">
        <v>77</v>
      </c>
      <c r="P48" s="701">
        <v>0.25</v>
      </c>
      <c r="Q48" s="701">
        <v>0.27</v>
      </c>
      <c r="R48" s="701">
        <v>0.28000000000000003</v>
      </c>
      <c r="S48" s="701">
        <v>0.3</v>
      </c>
      <c r="T48" s="701">
        <v>0.31</v>
      </c>
      <c r="U48" s="701">
        <v>0.33</v>
      </c>
      <c r="V48" s="701">
        <v>0.35</v>
      </c>
      <c r="W48" s="701">
        <v>0.36</v>
      </c>
      <c r="X48" s="701">
        <v>0.37</v>
      </c>
      <c r="Y48" s="701">
        <v>0.38</v>
      </c>
      <c r="Z48" s="701">
        <v>0.39</v>
      </c>
      <c r="AA48" s="701">
        <v>0.39</v>
      </c>
      <c r="AB48" s="375" t="s">
        <v>342</v>
      </c>
      <c r="AC48" s="347">
        <v>1.4285714285714299E-2</v>
      </c>
      <c r="AD48" s="227" t="s">
        <v>343</v>
      </c>
      <c r="AE48" s="227" t="s">
        <v>344</v>
      </c>
      <c r="AF48" s="116" t="s">
        <v>97</v>
      </c>
      <c r="AG48" s="533" t="s">
        <v>345</v>
      </c>
      <c r="AH48" s="508" t="s">
        <v>106</v>
      </c>
      <c r="AI48" s="227" t="s">
        <v>346</v>
      </c>
      <c r="AJ48" s="524" t="s">
        <v>232</v>
      </c>
      <c r="AK48" s="34" t="s">
        <v>232</v>
      </c>
      <c r="AL48" s="23">
        <v>1869</v>
      </c>
      <c r="AM48" s="23">
        <v>2017</v>
      </c>
      <c r="AN48" s="303">
        <v>2019</v>
      </c>
      <c r="AO48" s="303">
        <v>2030</v>
      </c>
      <c r="AP48" s="23">
        <v>1940</v>
      </c>
      <c r="AQ48" s="23">
        <v>970</v>
      </c>
      <c r="AR48" s="23">
        <v>2000</v>
      </c>
      <c r="AS48" s="23">
        <v>2000</v>
      </c>
      <c r="AT48" s="23">
        <v>2000</v>
      </c>
      <c r="AU48" s="23">
        <v>1000</v>
      </c>
      <c r="AV48" s="23">
        <v>2000</v>
      </c>
      <c r="AW48" s="23">
        <v>2000</v>
      </c>
      <c r="AX48" s="23">
        <v>2000</v>
      </c>
      <c r="AY48" s="23">
        <v>1000</v>
      </c>
      <c r="AZ48" s="23">
        <v>2000</v>
      </c>
      <c r="BA48" s="23">
        <v>2000</v>
      </c>
      <c r="BB48" s="227">
        <v>20910</v>
      </c>
      <c r="BC48" s="209">
        <v>1140.8010019999999</v>
      </c>
      <c r="BD48" s="209">
        <v>1140.8010019999999</v>
      </c>
      <c r="BE48" s="148" t="s">
        <v>125</v>
      </c>
      <c r="BF48" s="665">
        <v>1023</v>
      </c>
      <c r="BG48" s="209">
        <v>1180.72903707</v>
      </c>
      <c r="BH48" s="610" t="s">
        <v>87</v>
      </c>
      <c r="BI48" s="148" t="s">
        <v>125</v>
      </c>
      <c r="BJ48" s="318" t="s">
        <v>87</v>
      </c>
      <c r="BK48" s="209">
        <v>1222.0545533674497</v>
      </c>
      <c r="BL48" s="610" t="s">
        <v>87</v>
      </c>
      <c r="BM48" s="610" t="s">
        <v>86</v>
      </c>
      <c r="BN48" s="55" t="s">
        <v>87</v>
      </c>
      <c r="BO48" s="587">
        <v>1264.8264627353103</v>
      </c>
      <c r="BP48" s="55" t="s">
        <v>87</v>
      </c>
      <c r="BQ48" s="55" t="s">
        <v>86</v>
      </c>
      <c r="BR48" s="55" t="s">
        <v>87</v>
      </c>
      <c r="BS48" s="587">
        <v>1309.095388931046</v>
      </c>
      <c r="BT48" s="55" t="s">
        <v>87</v>
      </c>
      <c r="BU48" s="55" t="s">
        <v>86</v>
      </c>
      <c r="BV48" s="55" t="s">
        <v>87</v>
      </c>
      <c r="BW48" s="587">
        <v>1354.9137275436326</v>
      </c>
      <c r="BX48" s="55" t="s">
        <v>87</v>
      </c>
      <c r="BY48" s="55" t="s">
        <v>86</v>
      </c>
      <c r="BZ48" s="55" t="s">
        <v>87</v>
      </c>
      <c r="CA48" s="587">
        <v>1402.3357080076594</v>
      </c>
      <c r="CB48" s="55" t="s">
        <v>87</v>
      </c>
      <c r="CC48" s="55" t="s">
        <v>86</v>
      </c>
      <c r="CD48" s="55" t="s">
        <v>87</v>
      </c>
      <c r="CE48" s="587">
        <v>1451.4174577879273</v>
      </c>
      <c r="CF48" s="55" t="s">
        <v>87</v>
      </c>
      <c r="CG48" s="55" t="s">
        <v>86</v>
      </c>
      <c r="CH48" s="55" t="s">
        <v>87</v>
      </c>
      <c r="CI48" s="587">
        <v>1502.2170688105048</v>
      </c>
      <c r="CJ48" s="55" t="s">
        <v>87</v>
      </c>
      <c r="CK48" s="55" t="s">
        <v>86</v>
      </c>
      <c r="CL48" s="55" t="s">
        <v>87</v>
      </c>
      <c r="CM48" s="587">
        <v>1554.7946662188724</v>
      </c>
      <c r="CN48" s="55" t="s">
        <v>87</v>
      </c>
      <c r="CO48" s="55" t="s">
        <v>86</v>
      </c>
      <c r="CP48" s="55" t="s">
        <v>87</v>
      </c>
      <c r="CQ48" s="587">
        <v>1609.2124795365326</v>
      </c>
      <c r="CR48" s="55" t="s">
        <v>87</v>
      </c>
      <c r="CS48" s="55" t="s">
        <v>86</v>
      </c>
      <c r="CT48" s="55" t="s">
        <v>87</v>
      </c>
      <c r="CU48" s="588">
        <v>1665.5349163203111</v>
      </c>
      <c r="CV48" s="227" t="s">
        <v>87</v>
      </c>
      <c r="CW48" s="55" t="s">
        <v>86</v>
      </c>
      <c r="CX48" s="227" t="s">
        <v>87</v>
      </c>
      <c r="CY48" s="210">
        <f t="shared" si="7"/>
        <v>16657.932468329247</v>
      </c>
      <c r="CZ48" s="227" t="s">
        <v>347</v>
      </c>
      <c r="DA48" s="227" t="s">
        <v>348</v>
      </c>
      <c r="DB48" s="227" t="s">
        <v>349</v>
      </c>
      <c r="DC48" s="156" t="s">
        <v>333</v>
      </c>
      <c r="DD48" s="61" t="s">
        <v>87</v>
      </c>
      <c r="DE48" s="61" t="s">
        <v>87</v>
      </c>
      <c r="DF48" s="61" t="s">
        <v>87</v>
      </c>
      <c r="DG48" s="227" t="s">
        <v>89</v>
      </c>
      <c r="DH48" s="226" t="s">
        <v>90</v>
      </c>
      <c r="DI48" s="61" t="s">
        <v>87</v>
      </c>
      <c r="DJ48" s="61" t="s">
        <v>87</v>
      </c>
      <c r="DK48" s="61" t="s">
        <v>87</v>
      </c>
      <c r="DL48" s="694"/>
      <c r="DM48" s="694"/>
      <c r="DN48" s="694"/>
      <c r="DO48" s="694"/>
      <c r="DP48" s="694"/>
      <c r="DQ48" s="694"/>
      <c r="DR48" s="694"/>
      <c r="DS48" s="694"/>
      <c r="DT48" s="694"/>
      <c r="DU48" s="694"/>
      <c r="DV48" s="694"/>
      <c r="DW48" s="695"/>
      <c r="VL48" s="89"/>
    </row>
    <row r="49" spans="1:584" s="18" customFormat="1" ht="142.5" customHeight="1">
      <c r="A49" s="386" t="s">
        <v>338</v>
      </c>
      <c r="B49" s="762"/>
      <c r="C49" s="227" t="s">
        <v>339</v>
      </c>
      <c r="D49" s="741"/>
      <c r="E49" s="17" t="s">
        <v>340</v>
      </c>
      <c r="F49" s="17" t="s">
        <v>1158</v>
      </c>
      <c r="G49" s="36" t="s">
        <v>341</v>
      </c>
      <c r="H49" s="36" t="s">
        <v>75</v>
      </c>
      <c r="I49" s="38" t="s">
        <v>77</v>
      </c>
      <c r="J49" s="38" t="s">
        <v>77</v>
      </c>
      <c r="K49" s="696">
        <v>0.25199362041467305</v>
      </c>
      <c r="L49" s="34">
        <v>2018</v>
      </c>
      <c r="M49" s="36">
        <v>2020</v>
      </c>
      <c r="N49" s="36">
        <v>2030</v>
      </c>
      <c r="O49" s="58" t="s">
        <v>77</v>
      </c>
      <c r="P49" s="701">
        <v>0.25</v>
      </c>
      <c r="Q49" s="701">
        <v>0.27</v>
      </c>
      <c r="R49" s="701">
        <v>0.28000000000000003</v>
      </c>
      <c r="S49" s="701">
        <v>0.3</v>
      </c>
      <c r="T49" s="701">
        <v>0.31</v>
      </c>
      <c r="U49" s="701">
        <v>0.33</v>
      </c>
      <c r="V49" s="701">
        <v>0.35</v>
      </c>
      <c r="W49" s="701">
        <v>0.36</v>
      </c>
      <c r="X49" s="701">
        <v>0.37</v>
      </c>
      <c r="Y49" s="701">
        <v>0.38</v>
      </c>
      <c r="Z49" s="701">
        <v>0.39</v>
      </c>
      <c r="AA49" s="701">
        <v>0.39</v>
      </c>
      <c r="AB49" s="375" t="s">
        <v>350</v>
      </c>
      <c r="AC49" s="347">
        <v>1.4285714285714299E-2</v>
      </c>
      <c r="AD49" s="227" t="s">
        <v>351</v>
      </c>
      <c r="AE49" s="227" t="s">
        <v>352</v>
      </c>
      <c r="AF49" s="116" t="s">
        <v>97</v>
      </c>
      <c r="AG49" s="533" t="s">
        <v>345</v>
      </c>
      <c r="AH49" s="508" t="s">
        <v>106</v>
      </c>
      <c r="AI49" s="227" t="s">
        <v>346</v>
      </c>
      <c r="AJ49" s="524" t="s">
        <v>232</v>
      </c>
      <c r="AK49" s="34" t="s">
        <v>232</v>
      </c>
      <c r="AL49" s="227">
        <v>1118</v>
      </c>
      <c r="AM49" s="227">
        <v>2017</v>
      </c>
      <c r="AN49" s="303">
        <v>2019</v>
      </c>
      <c r="AO49" s="303">
        <v>2030</v>
      </c>
      <c r="AP49" s="23">
        <v>1560</v>
      </c>
      <c r="AQ49" s="23">
        <v>780</v>
      </c>
      <c r="AR49" s="23">
        <v>1600</v>
      </c>
      <c r="AS49" s="23">
        <v>1600</v>
      </c>
      <c r="AT49" s="23">
        <v>1600</v>
      </c>
      <c r="AU49" s="23">
        <v>800</v>
      </c>
      <c r="AV49" s="23">
        <v>1600</v>
      </c>
      <c r="AW49" s="23">
        <v>1600</v>
      </c>
      <c r="AX49" s="23">
        <v>1600</v>
      </c>
      <c r="AY49" s="23">
        <v>800</v>
      </c>
      <c r="AZ49" s="23">
        <v>1600</v>
      </c>
      <c r="BA49" s="23">
        <v>1600</v>
      </c>
      <c r="BB49" s="227">
        <v>16740</v>
      </c>
      <c r="BC49" s="209">
        <v>150.838875</v>
      </c>
      <c r="BD49" s="209">
        <v>150.838875</v>
      </c>
      <c r="BE49" s="148" t="s">
        <v>125</v>
      </c>
      <c r="BF49" s="181"/>
      <c r="BG49" s="645">
        <v>2180.7290370699998</v>
      </c>
      <c r="BH49" s="151" t="s">
        <v>87</v>
      </c>
      <c r="BI49" s="148" t="s">
        <v>125</v>
      </c>
      <c r="BJ49" s="181" t="s">
        <v>87</v>
      </c>
      <c r="BK49" s="645">
        <v>2422.0545533674499</v>
      </c>
      <c r="BL49" s="151" t="s">
        <v>87</v>
      </c>
      <c r="BM49" s="610" t="s">
        <v>86</v>
      </c>
      <c r="BN49" s="55" t="s">
        <v>87</v>
      </c>
      <c r="BO49" s="645">
        <v>2501.9064627353105</v>
      </c>
      <c r="BP49" s="151" t="s">
        <v>87</v>
      </c>
      <c r="BQ49" s="610" t="s">
        <v>86</v>
      </c>
      <c r="BR49" s="55" t="s">
        <v>87</v>
      </c>
      <c r="BS49" s="646">
        <v>2583.2873889310458</v>
      </c>
      <c r="BT49" s="151" t="s">
        <v>87</v>
      </c>
      <c r="BU49" s="610" t="s">
        <v>353</v>
      </c>
      <c r="BV49" s="55" t="s">
        <v>87</v>
      </c>
      <c r="BW49" s="646">
        <v>2669.6247275436326</v>
      </c>
      <c r="BX49" s="151" t="s">
        <v>87</v>
      </c>
      <c r="BY49" s="610" t="s">
        <v>353</v>
      </c>
      <c r="BZ49" s="55" t="s">
        <v>87</v>
      </c>
      <c r="CA49" s="645">
        <v>2758.8547080076596</v>
      </c>
      <c r="CB49" s="151" t="s">
        <v>87</v>
      </c>
      <c r="CC49" s="610" t="s">
        <v>353</v>
      </c>
      <c r="CD49" s="55" t="s">
        <v>87</v>
      </c>
      <c r="CE49" s="645">
        <v>2851.0734577879275</v>
      </c>
      <c r="CF49" s="151" t="s">
        <v>87</v>
      </c>
      <c r="CG49" s="610" t="s">
        <v>353</v>
      </c>
      <c r="CH49" s="55" t="s">
        <v>87</v>
      </c>
      <c r="CI49" s="645">
        <v>2946.3820688105047</v>
      </c>
      <c r="CJ49" s="151" t="s">
        <v>87</v>
      </c>
      <c r="CK49" s="610" t="s">
        <v>353</v>
      </c>
      <c r="CL49" s="55" t="s">
        <v>87</v>
      </c>
      <c r="CM49" s="646">
        <v>3044.8836662188719</v>
      </c>
      <c r="CN49" s="151" t="s">
        <v>87</v>
      </c>
      <c r="CO49" s="610" t="s">
        <v>353</v>
      </c>
      <c r="CP49" s="55" t="s">
        <v>87</v>
      </c>
      <c r="CQ49" s="646">
        <v>3146.6864795365323</v>
      </c>
      <c r="CR49" s="151" t="s">
        <v>87</v>
      </c>
      <c r="CS49" s="610" t="s">
        <v>353</v>
      </c>
      <c r="CT49" s="55" t="s">
        <v>87</v>
      </c>
      <c r="CU49" s="647">
        <v>3251.9009163203109</v>
      </c>
      <c r="CV49" s="43" t="s">
        <v>87</v>
      </c>
      <c r="CW49" s="610" t="s">
        <v>353</v>
      </c>
      <c r="CX49" s="227" t="s">
        <v>87</v>
      </c>
      <c r="CY49" s="210">
        <f t="shared" si="7"/>
        <v>30508.222341329249</v>
      </c>
      <c r="CZ49" s="227" t="s">
        <v>347</v>
      </c>
      <c r="DA49" s="227" t="s">
        <v>348</v>
      </c>
      <c r="DB49" s="227" t="s">
        <v>349</v>
      </c>
      <c r="DC49" s="156" t="s">
        <v>333</v>
      </c>
      <c r="DD49" s="61" t="s">
        <v>87</v>
      </c>
      <c r="DE49" s="477" t="s">
        <v>334</v>
      </c>
      <c r="DF49" s="61" t="s">
        <v>87</v>
      </c>
      <c r="DG49" s="156" t="s">
        <v>89</v>
      </c>
      <c r="DH49" s="227" t="s">
        <v>87</v>
      </c>
      <c r="DI49" s="227" t="s">
        <v>87</v>
      </c>
      <c r="DJ49" s="227" t="s">
        <v>87</v>
      </c>
      <c r="DK49" s="227" t="s">
        <v>87</v>
      </c>
      <c r="DL49" s="693"/>
      <c r="DM49" s="693"/>
      <c r="DN49" s="693"/>
      <c r="DO49" s="693"/>
      <c r="DP49" s="693"/>
      <c r="DQ49" s="693"/>
      <c r="DR49" s="693"/>
      <c r="DS49" s="693"/>
      <c r="DT49" s="693"/>
      <c r="DU49" s="693"/>
      <c r="DV49" s="693"/>
      <c r="VL49" s="89"/>
    </row>
    <row r="50" spans="1:584" s="18" customFormat="1" ht="133.5" customHeight="1">
      <c r="A50" s="386" t="s">
        <v>338</v>
      </c>
      <c r="B50" s="762"/>
      <c r="C50" s="227" t="s">
        <v>339</v>
      </c>
      <c r="D50" s="741"/>
      <c r="E50" s="17" t="s">
        <v>340</v>
      </c>
      <c r="F50" s="17" t="s">
        <v>1158</v>
      </c>
      <c r="G50" s="36" t="s">
        <v>341</v>
      </c>
      <c r="H50" s="36" t="s">
        <v>75</v>
      </c>
      <c r="I50" s="38" t="s">
        <v>77</v>
      </c>
      <c r="J50" s="38" t="s">
        <v>77</v>
      </c>
      <c r="K50" s="696">
        <v>0.25199362041467305</v>
      </c>
      <c r="L50" s="34">
        <v>2018</v>
      </c>
      <c r="M50" s="36">
        <v>2020</v>
      </c>
      <c r="N50" s="36">
        <v>2030</v>
      </c>
      <c r="O50" s="58" t="s">
        <v>77</v>
      </c>
      <c r="P50" s="701">
        <v>0.25</v>
      </c>
      <c r="Q50" s="701">
        <v>0.27</v>
      </c>
      <c r="R50" s="701">
        <v>0.28000000000000003</v>
      </c>
      <c r="S50" s="701">
        <v>0.3</v>
      </c>
      <c r="T50" s="701">
        <v>0.31</v>
      </c>
      <c r="U50" s="701">
        <v>0.33</v>
      </c>
      <c r="V50" s="701">
        <v>0.35</v>
      </c>
      <c r="W50" s="701">
        <v>0.36</v>
      </c>
      <c r="X50" s="701">
        <v>0.37</v>
      </c>
      <c r="Y50" s="701">
        <v>0.38</v>
      </c>
      <c r="Z50" s="701">
        <v>0.39</v>
      </c>
      <c r="AA50" s="701">
        <v>0.39</v>
      </c>
      <c r="AB50" s="245" t="s">
        <v>354</v>
      </c>
      <c r="AC50" s="347">
        <v>1.4285714285714299E-2</v>
      </c>
      <c r="AD50" s="61" t="s">
        <v>355</v>
      </c>
      <c r="AE50" s="156" t="s">
        <v>356</v>
      </c>
      <c r="AF50" s="116" t="s">
        <v>97</v>
      </c>
      <c r="AG50" s="533" t="s">
        <v>345</v>
      </c>
      <c r="AH50" s="509" t="s">
        <v>106</v>
      </c>
      <c r="AI50" s="61" t="s">
        <v>115</v>
      </c>
      <c r="AJ50" s="524" t="s">
        <v>232</v>
      </c>
      <c r="AK50" s="34" t="s">
        <v>232</v>
      </c>
      <c r="AL50" s="47">
        <v>173</v>
      </c>
      <c r="AM50" s="47">
        <v>2017</v>
      </c>
      <c r="AN50" s="303">
        <v>2019</v>
      </c>
      <c r="AO50" s="303">
        <v>2030</v>
      </c>
      <c r="AP50" s="47">
        <v>180</v>
      </c>
      <c r="AQ50" s="47">
        <f>AP50/2</f>
        <v>90</v>
      </c>
      <c r="AR50" s="47">
        <v>190</v>
      </c>
      <c r="AS50" s="47">
        <v>190</v>
      </c>
      <c r="AT50" s="47">
        <v>190</v>
      </c>
      <c r="AU50" s="47">
        <f>AT50/2</f>
        <v>95</v>
      </c>
      <c r="AV50" s="47">
        <v>190</v>
      </c>
      <c r="AW50" s="47">
        <v>190</v>
      </c>
      <c r="AX50" s="47">
        <v>190</v>
      </c>
      <c r="AY50" s="47">
        <f>AX50/2</f>
        <v>95</v>
      </c>
      <c r="AZ50" s="47">
        <v>190</v>
      </c>
      <c r="BA50" s="47">
        <v>190</v>
      </c>
      <c r="BB50" s="156">
        <f>SUM(AP50:BA50)</f>
        <v>1980</v>
      </c>
      <c r="BC50" s="209">
        <v>71.638874999999999</v>
      </c>
      <c r="BD50" s="209">
        <v>71.638874999999999</v>
      </c>
      <c r="BE50" s="148" t="s">
        <v>125</v>
      </c>
      <c r="BF50" s="181">
        <v>1023</v>
      </c>
      <c r="BG50" s="209">
        <v>74.146235625000003</v>
      </c>
      <c r="BH50" s="151" t="s">
        <v>87</v>
      </c>
      <c r="BI50" s="148" t="s">
        <v>125</v>
      </c>
      <c r="BJ50" s="181" t="s">
        <v>87</v>
      </c>
      <c r="BK50" s="209">
        <v>76.741353871875006</v>
      </c>
      <c r="BL50" s="151" t="s">
        <v>87</v>
      </c>
      <c r="BM50" s="610" t="s">
        <v>353</v>
      </c>
      <c r="BN50" s="55" t="s">
        <v>87</v>
      </c>
      <c r="BO50" s="587">
        <v>79.427301257390624</v>
      </c>
      <c r="BP50" s="55" t="s">
        <v>87</v>
      </c>
      <c r="BQ50" s="55" t="s">
        <v>86</v>
      </c>
      <c r="BR50" s="55" t="s">
        <v>87</v>
      </c>
      <c r="BS50" s="587">
        <v>82.207256801399296</v>
      </c>
      <c r="BT50" s="55" t="s">
        <v>87</v>
      </c>
      <c r="BU50" s="55" t="s">
        <v>86</v>
      </c>
      <c r="BV50" s="55" t="s">
        <v>87</v>
      </c>
      <c r="BW50" s="587">
        <v>85.08451078944826</v>
      </c>
      <c r="BX50" s="55" t="s">
        <v>87</v>
      </c>
      <c r="BY50" s="55" t="s">
        <v>86</v>
      </c>
      <c r="BZ50" s="55" t="s">
        <v>87</v>
      </c>
      <c r="CA50" s="587">
        <v>88.062468667078946</v>
      </c>
      <c r="CB50" s="55" t="s">
        <v>87</v>
      </c>
      <c r="CC50" s="55" t="s">
        <v>86</v>
      </c>
      <c r="CD50" s="55" t="s">
        <v>87</v>
      </c>
      <c r="CE50" s="587">
        <v>91.144655070426708</v>
      </c>
      <c r="CF50" s="55" t="s">
        <v>87</v>
      </c>
      <c r="CG50" s="55" t="s">
        <v>86</v>
      </c>
      <c r="CH50" s="55" t="s">
        <v>87</v>
      </c>
      <c r="CI50" s="587">
        <v>94.33471799789163</v>
      </c>
      <c r="CJ50" s="55" t="s">
        <v>87</v>
      </c>
      <c r="CK50" s="55" t="s">
        <v>86</v>
      </c>
      <c r="CL50" s="55" t="s">
        <v>87</v>
      </c>
      <c r="CM50" s="587">
        <v>97.636433127817838</v>
      </c>
      <c r="CN50" s="55" t="s">
        <v>87</v>
      </c>
      <c r="CO50" s="55" t="s">
        <v>86</v>
      </c>
      <c r="CP50" s="55" t="s">
        <v>87</v>
      </c>
      <c r="CQ50" s="587">
        <v>101.05370828729146</v>
      </c>
      <c r="CR50" s="55" t="s">
        <v>357</v>
      </c>
      <c r="CS50" s="55" t="s">
        <v>86</v>
      </c>
      <c r="CT50" s="55" t="s">
        <v>87</v>
      </c>
      <c r="CU50" s="588">
        <v>104.59058807734664</v>
      </c>
      <c r="CV50" s="227" t="s">
        <v>87</v>
      </c>
      <c r="CW50" s="55" t="s">
        <v>86</v>
      </c>
      <c r="CX50" s="227" t="s">
        <v>87</v>
      </c>
      <c r="CY50" s="210">
        <f t="shared" si="7"/>
        <v>1046.0681045729661</v>
      </c>
      <c r="CZ50" s="156" t="s">
        <v>347</v>
      </c>
      <c r="DA50" s="156" t="s">
        <v>348</v>
      </c>
      <c r="DB50" s="156" t="s">
        <v>349</v>
      </c>
      <c r="DC50" s="227" t="s">
        <v>91</v>
      </c>
      <c r="DD50" s="25" t="s">
        <v>100</v>
      </c>
      <c r="DE50" s="232" t="s">
        <v>93</v>
      </c>
      <c r="DF50" s="61" t="s">
        <v>87</v>
      </c>
      <c r="DG50" s="61" t="s">
        <v>87</v>
      </c>
      <c r="DH50" s="61" t="s">
        <v>87</v>
      </c>
      <c r="DI50" s="61" t="s">
        <v>87</v>
      </c>
      <c r="DJ50" s="61" t="s">
        <v>87</v>
      </c>
      <c r="DK50" s="61" t="s">
        <v>87</v>
      </c>
      <c r="DM50" s="693"/>
      <c r="DN50" s="693"/>
      <c r="DO50" s="693"/>
      <c r="DP50" s="693"/>
      <c r="DQ50" s="693"/>
      <c r="DR50" s="693"/>
      <c r="DS50" s="693"/>
      <c r="DT50" s="693"/>
      <c r="DU50" s="693"/>
      <c r="DV50" s="693"/>
      <c r="VL50" s="89"/>
    </row>
    <row r="51" spans="1:584" ht="113.25" customHeight="1">
      <c r="A51" s="386" t="s">
        <v>338</v>
      </c>
      <c r="B51" s="762"/>
      <c r="C51" s="227" t="s">
        <v>339</v>
      </c>
      <c r="D51" s="741"/>
      <c r="E51" s="17" t="s">
        <v>340</v>
      </c>
      <c r="F51" s="17" t="s">
        <v>1158</v>
      </c>
      <c r="G51" s="36" t="s">
        <v>341</v>
      </c>
      <c r="H51" s="36" t="s">
        <v>75</v>
      </c>
      <c r="I51" s="38" t="s">
        <v>77</v>
      </c>
      <c r="J51" s="38" t="s">
        <v>77</v>
      </c>
      <c r="K51" s="696">
        <v>0.25199362041467305</v>
      </c>
      <c r="L51" s="34">
        <v>2018</v>
      </c>
      <c r="M51" s="36">
        <v>2020</v>
      </c>
      <c r="N51" s="36">
        <v>2030</v>
      </c>
      <c r="O51" s="58" t="s">
        <v>77</v>
      </c>
      <c r="P51" s="701">
        <v>0.25</v>
      </c>
      <c r="Q51" s="701">
        <v>0.27</v>
      </c>
      <c r="R51" s="701">
        <v>0.28000000000000003</v>
      </c>
      <c r="S51" s="701">
        <v>0.3</v>
      </c>
      <c r="T51" s="701">
        <v>0.31</v>
      </c>
      <c r="U51" s="701">
        <v>0.33</v>
      </c>
      <c r="V51" s="701">
        <v>0.35</v>
      </c>
      <c r="W51" s="701">
        <v>0.36</v>
      </c>
      <c r="X51" s="701">
        <v>0.37</v>
      </c>
      <c r="Y51" s="701">
        <v>0.38</v>
      </c>
      <c r="Z51" s="701">
        <v>0.39</v>
      </c>
      <c r="AA51" s="701">
        <v>0.39</v>
      </c>
      <c r="AB51" s="414" t="s">
        <v>358</v>
      </c>
      <c r="AC51" s="347">
        <v>1.4285714285714299E-2</v>
      </c>
      <c r="AD51" s="58" t="s">
        <v>359</v>
      </c>
      <c r="AE51" s="58" t="s">
        <v>360</v>
      </c>
      <c r="AF51" s="116" t="s">
        <v>97</v>
      </c>
      <c r="AG51" s="533" t="s">
        <v>345</v>
      </c>
      <c r="AH51" s="508" t="s">
        <v>361</v>
      </c>
      <c r="AI51" s="58" t="s">
        <v>115</v>
      </c>
      <c r="AJ51" s="522" t="s">
        <v>85</v>
      </c>
      <c r="AK51" s="353" t="s">
        <v>85</v>
      </c>
      <c r="AL51" s="58">
        <v>310</v>
      </c>
      <c r="AM51" s="58">
        <v>2018</v>
      </c>
      <c r="AN51" s="303">
        <v>2019</v>
      </c>
      <c r="AO51" s="303">
        <v>2030</v>
      </c>
      <c r="AP51" s="58">
        <v>310</v>
      </c>
      <c r="AQ51" s="58">
        <v>350</v>
      </c>
      <c r="AR51" s="58">
        <v>350</v>
      </c>
      <c r="AS51" s="58">
        <v>370</v>
      </c>
      <c r="AT51" s="58">
        <v>370</v>
      </c>
      <c r="AU51" s="58">
        <v>390</v>
      </c>
      <c r="AV51" s="58">
        <v>390</v>
      </c>
      <c r="AW51" s="58">
        <v>410</v>
      </c>
      <c r="AX51" s="58">
        <v>410</v>
      </c>
      <c r="AY51" s="58">
        <v>430</v>
      </c>
      <c r="AZ51" s="58">
        <v>430</v>
      </c>
      <c r="BA51" s="58">
        <v>450</v>
      </c>
      <c r="BB51" s="227">
        <v>4660</v>
      </c>
      <c r="BC51" s="209">
        <v>1603.9758750000001</v>
      </c>
      <c r="BD51" s="151">
        <f t="shared" ref="BD51:BD52" si="8">BC51</f>
        <v>1603.9758750000001</v>
      </c>
      <c r="BE51" s="148" t="s">
        <v>125</v>
      </c>
      <c r="BF51" s="416">
        <v>1116</v>
      </c>
      <c r="BG51" s="453">
        <v>74.146235625000003</v>
      </c>
      <c r="BH51" s="148">
        <f t="shared" ref="BH51:BH52" si="9">BG51</f>
        <v>74.146235625000003</v>
      </c>
      <c r="BI51" s="148" t="s">
        <v>125</v>
      </c>
      <c r="BJ51" s="416">
        <v>1116</v>
      </c>
      <c r="BK51" s="453">
        <v>1709.507353871875</v>
      </c>
      <c r="BL51" s="574" t="s">
        <v>87</v>
      </c>
      <c r="BM51" s="574" t="s">
        <v>86</v>
      </c>
      <c r="BN51" s="574" t="s">
        <v>87</v>
      </c>
      <c r="BO51" s="453">
        <v>1762.6463012573904</v>
      </c>
      <c r="BP51" s="574" t="s">
        <v>87</v>
      </c>
      <c r="BQ51" s="574" t="s">
        <v>86</v>
      </c>
      <c r="BR51" s="574" t="s">
        <v>87</v>
      </c>
      <c r="BS51" s="209">
        <v>1815.9232568013992</v>
      </c>
      <c r="BT51" s="574" t="s">
        <v>87</v>
      </c>
      <c r="BU51" s="574" t="s">
        <v>86</v>
      </c>
      <c r="BV51" s="574" t="s">
        <v>87</v>
      </c>
      <c r="BW51" s="453">
        <v>85.08451078944826</v>
      </c>
      <c r="BX51" s="574" t="s">
        <v>87</v>
      </c>
      <c r="BY51" s="574" t="s">
        <v>86</v>
      </c>
      <c r="BZ51" s="574" t="s">
        <v>87</v>
      </c>
      <c r="CA51" s="453">
        <v>1933.7954686670789</v>
      </c>
      <c r="CB51" s="574" t="s">
        <v>87</v>
      </c>
      <c r="CC51" s="574" t="s">
        <v>86</v>
      </c>
      <c r="CD51" s="574" t="s">
        <v>87</v>
      </c>
      <c r="CE51" s="453">
        <v>1995.5726550704267</v>
      </c>
      <c r="CF51" s="574" t="s">
        <v>87</v>
      </c>
      <c r="CG51" s="574" t="s">
        <v>86</v>
      </c>
      <c r="CH51" s="574" t="s">
        <v>87</v>
      </c>
      <c r="CI51" s="209">
        <v>2059.3237179978919</v>
      </c>
      <c r="CJ51" s="574" t="s">
        <v>87</v>
      </c>
      <c r="CK51" s="574" t="s">
        <v>86</v>
      </c>
      <c r="CL51" s="574" t="s">
        <v>87</v>
      </c>
      <c r="CM51" s="453">
        <v>2125.1114331278177</v>
      </c>
      <c r="CN51" s="574" t="s">
        <v>87</v>
      </c>
      <c r="CO51" s="574" t="s">
        <v>86</v>
      </c>
      <c r="CP51" s="574" t="s">
        <v>87</v>
      </c>
      <c r="CQ51" s="453">
        <v>2193.0027082872916</v>
      </c>
      <c r="CR51" s="574" t="s">
        <v>87</v>
      </c>
      <c r="CS51" s="574" t="s">
        <v>86</v>
      </c>
      <c r="CT51" s="55" t="s">
        <v>87</v>
      </c>
      <c r="CU51" s="454">
        <v>2263.0635880773466</v>
      </c>
      <c r="CV51" s="33" t="s">
        <v>87</v>
      </c>
      <c r="CW51" s="574" t="s">
        <v>86</v>
      </c>
      <c r="CX51" s="227" t="s">
        <v>87</v>
      </c>
      <c r="CY51" s="210">
        <f t="shared" si="7"/>
        <v>19621.153104572964</v>
      </c>
      <c r="CZ51" s="34" t="s">
        <v>88</v>
      </c>
      <c r="DA51" s="227" t="s">
        <v>362</v>
      </c>
      <c r="DB51" s="227" t="s">
        <v>90</v>
      </c>
      <c r="DC51" s="227" t="s">
        <v>91</v>
      </c>
      <c r="DD51" s="25" t="s">
        <v>100</v>
      </c>
      <c r="DE51" s="232" t="s">
        <v>93</v>
      </c>
      <c r="DF51" s="61" t="s">
        <v>87</v>
      </c>
      <c r="DG51" s="61" t="s">
        <v>87</v>
      </c>
      <c r="DH51" s="61" t="s">
        <v>87</v>
      </c>
      <c r="DI51" s="61" t="s">
        <v>87</v>
      </c>
      <c r="DJ51" s="61" t="s">
        <v>87</v>
      </c>
      <c r="DK51" s="61" t="s">
        <v>87</v>
      </c>
    </row>
    <row r="52" spans="1:584" ht="125.25" customHeight="1">
      <c r="A52" s="386" t="s">
        <v>338</v>
      </c>
      <c r="B52" s="762"/>
      <c r="C52" s="227" t="s">
        <v>339</v>
      </c>
      <c r="D52" s="742"/>
      <c r="E52" s="17" t="s">
        <v>340</v>
      </c>
      <c r="F52" s="17" t="s">
        <v>1158</v>
      </c>
      <c r="G52" s="36" t="s">
        <v>341</v>
      </c>
      <c r="H52" s="36" t="s">
        <v>75</v>
      </c>
      <c r="I52" s="38" t="s">
        <v>77</v>
      </c>
      <c r="J52" s="38" t="s">
        <v>77</v>
      </c>
      <c r="K52" s="696">
        <v>0.25199362041467305</v>
      </c>
      <c r="L52" s="34">
        <v>2018</v>
      </c>
      <c r="M52" s="36">
        <v>2020</v>
      </c>
      <c r="N52" s="36">
        <v>2030</v>
      </c>
      <c r="O52" s="58" t="s">
        <v>77</v>
      </c>
      <c r="P52" s="701">
        <v>0.25</v>
      </c>
      <c r="Q52" s="701">
        <v>0.27</v>
      </c>
      <c r="R52" s="701">
        <v>0.28000000000000003</v>
      </c>
      <c r="S52" s="701">
        <v>0.3</v>
      </c>
      <c r="T52" s="701">
        <v>0.31</v>
      </c>
      <c r="U52" s="701">
        <v>0.33</v>
      </c>
      <c r="V52" s="701">
        <v>0.35</v>
      </c>
      <c r="W52" s="701">
        <v>0.36</v>
      </c>
      <c r="X52" s="701">
        <v>0.37</v>
      </c>
      <c r="Y52" s="701">
        <v>0.38</v>
      </c>
      <c r="Z52" s="701">
        <v>0.39</v>
      </c>
      <c r="AA52" s="701">
        <v>0.39</v>
      </c>
      <c r="AB52" s="700" t="s">
        <v>363</v>
      </c>
      <c r="AC52" s="347">
        <v>1.4285714285714299E-2</v>
      </c>
      <c r="AD52" s="220" t="s">
        <v>364</v>
      </c>
      <c r="AE52" s="162" t="s">
        <v>365</v>
      </c>
      <c r="AF52" s="547" t="s">
        <v>231</v>
      </c>
      <c r="AG52" s="548" t="s">
        <v>82</v>
      </c>
      <c r="AH52" s="510" t="s">
        <v>99</v>
      </c>
      <c r="AI52" s="81" t="s">
        <v>115</v>
      </c>
      <c r="AJ52" s="522" t="s">
        <v>85</v>
      </c>
      <c r="AK52" s="353" t="s">
        <v>85</v>
      </c>
      <c r="AL52" s="163">
        <v>371</v>
      </c>
      <c r="AM52" s="163">
        <v>2018</v>
      </c>
      <c r="AN52" s="436">
        <v>2021</v>
      </c>
      <c r="AO52" s="436">
        <v>2030</v>
      </c>
      <c r="AP52" s="164" t="s">
        <v>87</v>
      </c>
      <c r="AQ52" s="164" t="s">
        <v>87</v>
      </c>
      <c r="AR52" s="161">
        <v>400</v>
      </c>
      <c r="AS52" s="161">
        <v>400</v>
      </c>
      <c r="AT52" s="161">
        <v>450</v>
      </c>
      <c r="AU52" s="161">
        <v>450</v>
      </c>
      <c r="AV52" s="161">
        <v>500</v>
      </c>
      <c r="AW52" s="161">
        <v>500</v>
      </c>
      <c r="AX52" s="161">
        <v>550</v>
      </c>
      <c r="AY52" s="161">
        <v>550</v>
      </c>
      <c r="AZ52" s="161">
        <v>600</v>
      </c>
      <c r="BA52" s="161">
        <v>600</v>
      </c>
      <c r="BB52" s="227">
        <v>5000</v>
      </c>
      <c r="BC52" s="574" t="s">
        <v>87</v>
      </c>
      <c r="BD52" s="151" t="str">
        <f t="shared" si="8"/>
        <v>N/A</v>
      </c>
      <c r="BE52" s="148" t="s">
        <v>125</v>
      </c>
      <c r="BF52" s="416"/>
      <c r="BG52" s="453" t="s">
        <v>87</v>
      </c>
      <c r="BH52" s="148" t="str">
        <f t="shared" si="9"/>
        <v>N/A</v>
      </c>
      <c r="BI52" s="148" t="s">
        <v>125</v>
      </c>
      <c r="BJ52" s="416" t="s">
        <v>87</v>
      </c>
      <c r="BK52" s="453">
        <v>503.29399999999998</v>
      </c>
      <c r="BL52" s="574" t="s">
        <v>87</v>
      </c>
      <c r="BM52" s="574" t="s">
        <v>87</v>
      </c>
      <c r="BN52" s="574" t="s">
        <v>87</v>
      </c>
      <c r="BO52" s="453">
        <v>518.846</v>
      </c>
      <c r="BP52" s="574" t="s">
        <v>87</v>
      </c>
      <c r="BQ52" s="574" t="s">
        <v>86</v>
      </c>
      <c r="BR52" s="574" t="s">
        <v>87</v>
      </c>
      <c r="BS52" s="209">
        <v>534.41200000000003</v>
      </c>
      <c r="BT52" s="574" t="s">
        <v>87</v>
      </c>
      <c r="BU52" s="574" t="s">
        <v>86</v>
      </c>
      <c r="BV52" s="574" t="s">
        <v>87</v>
      </c>
      <c r="BW52" s="453">
        <v>0</v>
      </c>
      <c r="BX52" s="574" t="s">
        <v>87</v>
      </c>
      <c r="BY52" s="574" t="s">
        <v>86</v>
      </c>
      <c r="BZ52" s="574" t="s">
        <v>87</v>
      </c>
      <c r="CA52" s="453">
        <v>568.94000000000005</v>
      </c>
      <c r="CB52" s="574" t="s">
        <v>87</v>
      </c>
      <c r="CC52" s="574" t="s">
        <v>86</v>
      </c>
      <c r="CD52" s="574" t="s">
        <v>87</v>
      </c>
      <c r="CE52" s="453">
        <v>587.03300000000002</v>
      </c>
      <c r="CF52" s="574" t="s">
        <v>87</v>
      </c>
      <c r="CG52" s="574" t="s">
        <v>86</v>
      </c>
      <c r="CH52" s="574" t="s">
        <v>87</v>
      </c>
      <c r="CI52" s="209">
        <v>605.70100000000002</v>
      </c>
      <c r="CJ52" s="574" t="s">
        <v>87</v>
      </c>
      <c r="CK52" s="574" t="s">
        <v>86</v>
      </c>
      <c r="CL52" s="574" t="s">
        <v>87</v>
      </c>
      <c r="CM52" s="453">
        <v>624.96100000000001</v>
      </c>
      <c r="CN52" s="574" t="s">
        <v>87</v>
      </c>
      <c r="CO52" s="574" t="s">
        <v>86</v>
      </c>
      <c r="CP52" s="574" t="s">
        <v>87</v>
      </c>
      <c r="CQ52" s="453">
        <v>644.83500000000004</v>
      </c>
      <c r="CR52" s="574" t="s">
        <v>87</v>
      </c>
      <c r="CS52" s="574" t="s">
        <v>86</v>
      </c>
      <c r="CT52" s="574" t="s">
        <v>87</v>
      </c>
      <c r="CU52" s="454">
        <v>665.34100000000001</v>
      </c>
      <c r="CV52" s="33" t="s">
        <v>87</v>
      </c>
      <c r="CW52" s="574" t="s">
        <v>86</v>
      </c>
      <c r="CX52" s="33" t="s">
        <v>87</v>
      </c>
      <c r="CY52" s="210">
        <f>BK52+BO52+BS52+BW52+CA52+CE52+CI52+CM52+CQ52+CU52</f>
        <v>5253.3630000000003</v>
      </c>
      <c r="CZ52" s="34" t="s">
        <v>88</v>
      </c>
      <c r="DA52" s="227" t="s">
        <v>362</v>
      </c>
      <c r="DB52" s="227" t="s">
        <v>90</v>
      </c>
      <c r="DC52" s="227" t="s">
        <v>91</v>
      </c>
      <c r="DD52" s="25" t="s">
        <v>100</v>
      </c>
      <c r="DE52" s="654" t="s">
        <v>93</v>
      </c>
      <c r="DF52" s="226"/>
      <c r="DG52" s="227" t="s">
        <v>89</v>
      </c>
      <c r="DH52" s="61" t="s">
        <v>87</v>
      </c>
      <c r="DI52" s="61" t="s">
        <v>87</v>
      </c>
      <c r="DJ52" s="61" t="s">
        <v>87</v>
      </c>
      <c r="DK52" s="474" t="s">
        <v>251</v>
      </c>
    </row>
    <row r="53" spans="1:584" ht="113.25" customHeight="1">
      <c r="A53" s="386" t="s">
        <v>338</v>
      </c>
      <c r="B53" s="762"/>
      <c r="C53" s="227" t="s">
        <v>366</v>
      </c>
      <c r="D53" s="740">
        <v>7.1428571428571397E-2</v>
      </c>
      <c r="E53" s="227" t="s">
        <v>367</v>
      </c>
      <c r="F53" s="227" t="s">
        <v>368</v>
      </c>
      <c r="G53" s="36" t="s">
        <v>341</v>
      </c>
      <c r="H53" s="681" t="s">
        <v>84</v>
      </c>
      <c r="I53" s="38" t="s">
        <v>77</v>
      </c>
      <c r="J53" s="38" t="s">
        <v>77</v>
      </c>
      <c r="K53" s="307">
        <v>0.28999999999999998</v>
      </c>
      <c r="L53" s="34">
        <v>2018</v>
      </c>
      <c r="M53" s="36">
        <v>2020</v>
      </c>
      <c r="N53" s="36">
        <v>2030</v>
      </c>
      <c r="O53" s="56" t="s">
        <v>77</v>
      </c>
      <c r="P53" s="367">
        <v>0.4</v>
      </c>
      <c r="Q53" s="290">
        <v>0.4</v>
      </c>
      <c r="R53" s="290">
        <v>0.4</v>
      </c>
      <c r="S53" s="290">
        <v>0.4</v>
      </c>
      <c r="T53" s="290">
        <v>0.4</v>
      </c>
      <c r="U53" s="290">
        <v>0.4</v>
      </c>
      <c r="V53" s="290">
        <v>0.4</v>
      </c>
      <c r="W53" s="290">
        <v>0.4</v>
      </c>
      <c r="X53" s="290">
        <v>0.4</v>
      </c>
      <c r="Y53" s="290">
        <v>0.4</v>
      </c>
      <c r="Z53" s="290">
        <v>0.4</v>
      </c>
      <c r="AA53" s="290">
        <v>0.4</v>
      </c>
      <c r="AB53" s="227" t="s">
        <v>369</v>
      </c>
      <c r="AC53" s="347">
        <v>1.1904761904761901E-2</v>
      </c>
      <c r="AD53" s="41" t="s">
        <v>370</v>
      </c>
      <c r="AE53" s="227" t="s">
        <v>371</v>
      </c>
      <c r="AF53" s="116" t="s">
        <v>97</v>
      </c>
      <c r="AG53" s="116" t="s">
        <v>372</v>
      </c>
      <c r="AH53" s="508" t="s">
        <v>106</v>
      </c>
      <c r="AI53" s="41" t="s">
        <v>115</v>
      </c>
      <c r="AJ53" s="524" t="s">
        <v>232</v>
      </c>
      <c r="AK53" s="34" t="s">
        <v>232</v>
      </c>
      <c r="AL53" s="17">
        <v>70</v>
      </c>
      <c r="AM53" s="17">
        <v>2017</v>
      </c>
      <c r="AN53" s="303">
        <v>2019</v>
      </c>
      <c r="AO53" s="303">
        <v>2030</v>
      </c>
      <c r="AP53" s="23">
        <v>100</v>
      </c>
      <c r="AQ53" s="23">
        <v>50</v>
      </c>
      <c r="AR53" s="23">
        <v>130</v>
      </c>
      <c r="AS53" s="23">
        <v>130</v>
      </c>
      <c r="AT53" s="23">
        <v>130</v>
      </c>
      <c r="AU53" s="23">
        <v>80</v>
      </c>
      <c r="AV53" s="23">
        <v>130</v>
      </c>
      <c r="AW53" s="23">
        <v>130</v>
      </c>
      <c r="AX53" s="23">
        <v>130</v>
      </c>
      <c r="AY53" s="23">
        <v>80</v>
      </c>
      <c r="AZ53" s="23">
        <v>130</v>
      </c>
      <c r="BA53" s="23">
        <v>130</v>
      </c>
      <c r="BB53" s="227">
        <v>1350</v>
      </c>
      <c r="BC53" s="209">
        <v>112</v>
      </c>
      <c r="BD53" s="209">
        <v>112</v>
      </c>
      <c r="BE53" s="148" t="s">
        <v>125</v>
      </c>
      <c r="BF53" s="181">
        <v>1022</v>
      </c>
      <c r="BG53" s="209">
        <v>115.92</v>
      </c>
      <c r="BH53" s="610" t="s">
        <v>87</v>
      </c>
      <c r="BI53" s="148" t="s">
        <v>125</v>
      </c>
      <c r="BJ53" s="181" t="s">
        <v>87</v>
      </c>
      <c r="BK53" s="209">
        <v>119.9772</v>
      </c>
      <c r="BL53" s="610" t="s">
        <v>87</v>
      </c>
      <c r="BM53" s="610" t="s">
        <v>86</v>
      </c>
      <c r="BN53" s="55" t="s">
        <v>87</v>
      </c>
      <c r="BO53" s="209">
        <v>124.176402</v>
      </c>
      <c r="BP53" s="610" t="s">
        <v>87</v>
      </c>
      <c r="BQ53" s="610" t="s">
        <v>86</v>
      </c>
      <c r="BR53" s="55" t="s">
        <v>87</v>
      </c>
      <c r="BS53" s="209">
        <v>128.52257599999999</v>
      </c>
      <c r="BT53" s="610" t="s">
        <v>87</v>
      </c>
      <c r="BU53" s="610" t="s">
        <v>86</v>
      </c>
      <c r="BV53" s="610" t="s">
        <v>87</v>
      </c>
      <c r="BW53" s="209">
        <v>133.02086600000001</v>
      </c>
      <c r="BX53" s="610" t="s">
        <v>87</v>
      </c>
      <c r="BY53" s="610" t="s">
        <v>86</v>
      </c>
      <c r="BZ53" s="610" t="s">
        <v>87</v>
      </c>
      <c r="CA53" s="209">
        <v>137.67659599999999</v>
      </c>
      <c r="CB53" s="610" t="s">
        <v>87</v>
      </c>
      <c r="CC53" s="610" t="s">
        <v>86</v>
      </c>
      <c r="CD53" s="610" t="s">
        <v>87</v>
      </c>
      <c r="CE53" s="209">
        <v>142.49527599999999</v>
      </c>
      <c r="CF53" s="610" t="s">
        <v>87</v>
      </c>
      <c r="CG53" s="610" t="s">
        <v>86</v>
      </c>
      <c r="CH53" s="610" t="s">
        <v>87</v>
      </c>
      <c r="CI53" s="209">
        <v>147.48260999999999</v>
      </c>
      <c r="CJ53" s="610" t="s">
        <v>87</v>
      </c>
      <c r="CK53" s="610" t="s">
        <v>86</v>
      </c>
      <c r="CL53" s="610" t="s">
        <v>87</v>
      </c>
      <c r="CM53" s="209">
        <v>152.64450099999999</v>
      </c>
      <c r="CN53" s="610" t="s">
        <v>87</v>
      </c>
      <c r="CO53" s="610" t="s">
        <v>86</v>
      </c>
      <c r="CP53" s="610" t="s">
        <v>87</v>
      </c>
      <c r="CQ53" s="209">
        <v>157.98705899999999</v>
      </c>
      <c r="CR53" s="610" t="s">
        <v>87</v>
      </c>
      <c r="CS53" s="610" t="s">
        <v>86</v>
      </c>
      <c r="CT53" s="55" t="s">
        <v>87</v>
      </c>
      <c r="CU53" s="611">
        <v>163.54660699999999</v>
      </c>
      <c r="CV53" s="24" t="s">
        <v>87</v>
      </c>
      <c r="CW53" s="610" t="s">
        <v>86</v>
      </c>
      <c r="CX53" s="227" t="s">
        <v>87</v>
      </c>
      <c r="CY53" s="210">
        <f t="shared" ref="CY53:CY74" si="10">BC53+BG53+BK53+BO53+BS53+BW53+CA53+CE53+CI53+CM53+CQ53+CU53</f>
        <v>1635.449693</v>
      </c>
      <c r="CZ53" s="227" t="s">
        <v>347</v>
      </c>
      <c r="DA53" s="227" t="s">
        <v>348</v>
      </c>
      <c r="DB53" s="227" t="s">
        <v>373</v>
      </c>
      <c r="DC53" s="227" t="s">
        <v>374</v>
      </c>
      <c r="DD53" s="61">
        <v>3693777</v>
      </c>
      <c r="DE53" s="232" t="s">
        <v>375</v>
      </c>
      <c r="DF53" s="61" t="s">
        <v>87</v>
      </c>
      <c r="DG53" s="227" t="s">
        <v>89</v>
      </c>
      <c r="DH53" s="61" t="s">
        <v>87</v>
      </c>
      <c r="DI53" s="61" t="s">
        <v>87</v>
      </c>
      <c r="DJ53" s="61" t="s">
        <v>87</v>
      </c>
      <c r="DK53" s="61" t="s">
        <v>87</v>
      </c>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row>
    <row r="54" spans="1:584" ht="98.25" customHeight="1">
      <c r="A54" s="386" t="s">
        <v>338</v>
      </c>
      <c r="B54" s="762"/>
      <c r="C54" s="227" t="s">
        <v>366</v>
      </c>
      <c r="D54" s="741"/>
      <c r="E54" s="227" t="s">
        <v>367</v>
      </c>
      <c r="F54" s="227" t="s">
        <v>368</v>
      </c>
      <c r="G54" s="36" t="s">
        <v>341</v>
      </c>
      <c r="H54" s="681" t="s">
        <v>84</v>
      </c>
      <c r="I54" s="38" t="s">
        <v>77</v>
      </c>
      <c r="J54" s="38" t="s">
        <v>77</v>
      </c>
      <c r="K54" s="307">
        <v>0.28999999999999998</v>
      </c>
      <c r="L54" s="34">
        <v>2018</v>
      </c>
      <c r="M54" s="36">
        <v>2020</v>
      </c>
      <c r="N54" s="36">
        <v>2030</v>
      </c>
      <c r="O54" s="56" t="s">
        <v>77</v>
      </c>
      <c r="P54" s="367">
        <v>0.4</v>
      </c>
      <c r="Q54" s="290">
        <v>0.4</v>
      </c>
      <c r="R54" s="290">
        <v>0.4</v>
      </c>
      <c r="S54" s="290">
        <v>0.4</v>
      </c>
      <c r="T54" s="290">
        <v>0.4</v>
      </c>
      <c r="U54" s="290">
        <v>0.4</v>
      </c>
      <c r="V54" s="290">
        <v>0.4</v>
      </c>
      <c r="W54" s="290">
        <v>0.4</v>
      </c>
      <c r="X54" s="290">
        <v>0.4</v>
      </c>
      <c r="Y54" s="290">
        <v>0.4</v>
      </c>
      <c r="Z54" s="290">
        <v>0.4</v>
      </c>
      <c r="AA54" s="290">
        <v>0.4</v>
      </c>
      <c r="AB54" s="227" t="s">
        <v>376</v>
      </c>
      <c r="AC54" s="347">
        <v>1.1904761904761901E-2</v>
      </c>
      <c r="AD54" s="41" t="s">
        <v>377</v>
      </c>
      <c r="AE54" s="227" t="s">
        <v>378</v>
      </c>
      <c r="AF54" s="116" t="s">
        <v>97</v>
      </c>
      <c r="AG54" s="116" t="s">
        <v>372</v>
      </c>
      <c r="AH54" s="508" t="s">
        <v>106</v>
      </c>
      <c r="AI54" s="41" t="s">
        <v>115</v>
      </c>
      <c r="AJ54" s="524" t="s">
        <v>232</v>
      </c>
      <c r="AK54" s="34" t="s">
        <v>232</v>
      </c>
      <c r="AL54" s="227">
        <v>70</v>
      </c>
      <c r="AM54" s="227">
        <v>2017</v>
      </c>
      <c r="AN54" s="303">
        <v>2019</v>
      </c>
      <c r="AO54" s="303">
        <v>2030</v>
      </c>
      <c r="AP54" s="23">
        <v>15</v>
      </c>
      <c r="AQ54" s="23">
        <v>22</v>
      </c>
      <c r="AR54" s="23">
        <v>30</v>
      </c>
      <c r="AS54" s="23">
        <v>30</v>
      </c>
      <c r="AT54" s="23">
        <v>30</v>
      </c>
      <c r="AU54" s="23">
        <v>15</v>
      </c>
      <c r="AV54" s="23">
        <v>30</v>
      </c>
      <c r="AW54" s="23">
        <v>30</v>
      </c>
      <c r="AX54" s="23">
        <v>30</v>
      </c>
      <c r="AY54" s="23">
        <v>15</v>
      </c>
      <c r="AZ54" s="23">
        <v>30</v>
      </c>
      <c r="BA54" s="23">
        <v>30</v>
      </c>
      <c r="BB54" s="227">
        <v>307</v>
      </c>
      <c r="BC54" s="209">
        <v>50</v>
      </c>
      <c r="BD54" s="209">
        <v>50</v>
      </c>
      <c r="BE54" s="148" t="s">
        <v>125</v>
      </c>
      <c r="BF54" s="181">
        <v>1022</v>
      </c>
      <c r="BG54" s="209">
        <v>51.75</v>
      </c>
      <c r="BH54" s="610" t="s">
        <v>87</v>
      </c>
      <c r="BI54" s="148" t="s">
        <v>125</v>
      </c>
      <c r="BJ54" s="181" t="s">
        <v>87</v>
      </c>
      <c r="BK54" s="209">
        <v>53.561250000000001</v>
      </c>
      <c r="BL54" s="610" t="s">
        <v>87</v>
      </c>
      <c r="BM54" s="610" t="s">
        <v>86</v>
      </c>
      <c r="BN54" s="55" t="s">
        <v>87</v>
      </c>
      <c r="BO54" s="209">
        <v>55.435893999999998</v>
      </c>
      <c r="BP54" s="610" t="s">
        <v>87</v>
      </c>
      <c r="BQ54" s="610" t="s">
        <v>86</v>
      </c>
      <c r="BR54" s="55" t="s">
        <v>87</v>
      </c>
      <c r="BS54" s="209">
        <v>57.376150000000003</v>
      </c>
      <c r="BT54" s="610" t="s">
        <v>87</v>
      </c>
      <c r="BU54" s="610" t="s">
        <v>86</v>
      </c>
      <c r="BV54" s="610" t="s">
        <v>87</v>
      </c>
      <c r="BW54" s="209">
        <v>59.384315000000001</v>
      </c>
      <c r="BX54" s="610" t="s">
        <v>87</v>
      </c>
      <c r="BY54" s="610" t="s">
        <v>86</v>
      </c>
      <c r="BZ54" s="610" t="s">
        <v>87</v>
      </c>
      <c r="CA54" s="209">
        <v>61.462766000000002</v>
      </c>
      <c r="CB54" s="610" t="s">
        <v>87</v>
      </c>
      <c r="CC54" s="610" t="s">
        <v>86</v>
      </c>
      <c r="CD54" s="610" t="s">
        <v>87</v>
      </c>
      <c r="CE54" s="209">
        <v>63.613962000000001</v>
      </c>
      <c r="CF54" s="610" t="s">
        <v>87</v>
      </c>
      <c r="CG54" s="610" t="s">
        <v>86</v>
      </c>
      <c r="CH54" s="610" t="s">
        <v>87</v>
      </c>
      <c r="CI54" s="209">
        <v>65.840451000000002</v>
      </c>
      <c r="CJ54" s="610" t="s">
        <v>87</v>
      </c>
      <c r="CK54" s="610" t="s">
        <v>86</v>
      </c>
      <c r="CL54" s="610" t="s">
        <v>87</v>
      </c>
      <c r="CM54" s="209">
        <v>68.144867000000005</v>
      </c>
      <c r="CN54" s="610" t="s">
        <v>87</v>
      </c>
      <c r="CO54" s="610" t="s">
        <v>86</v>
      </c>
      <c r="CP54" s="610" t="s">
        <v>87</v>
      </c>
      <c r="CQ54" s="209">
        <v>70.529937000000004</v>
      </c>
      <c r="CR54" s="610" t="s">
        <v>87</v>
      </c>
      <c r="CS54" s="610" t="s">
        <v>86</v>
      </c>
      <c r="CT54" s="55" t="s">
        <v>87</v>
      </c>
      <c r="CU54" s="611">
        <v>72.998485000000002</v>
      </c>
      <c r="CV54" s="24" t="s">
        <v>87</v>
      </c>
      <c r="CW54" s="610" t="s">
        <v>86</v>
      </c>
      <c r="CX54" s="227" t="s">
        <v>87</v>
      </c>
      <c r="CY54" s="210">
        <f t="shared" si="10"/>
        <v>730.09807699999999</v>
      </c>
      <c r="CZ54" s="227" t="s">
        <v>347</v>
      </c>
      <c r="DA54" s="227" t="s">
        <v>348</v>
      </c>
      <c r="DB54" s="227" t="s">
        <v>373</v>
      </c>
      <c r="DC54" s="227" t="s">
        <v>379</v>
      </c>
      <c r="DD54" s="61">
        <v>3693777</v>
      </c>
      <c r="DE54" s="232" t="s">
        <v>380</v>
      </c>
      <c r="DF54" s="61" t="s">
        <v>87</v>
      </c>
      <c r="DG54" s="227" t="s">
        <v>89</v>
      </c>
      <c r="DH54" s="61" t="s">
        <v>87</v>
      </c>
      <c r="DI54" s="61" t="s">
        <v>87</v>
      </c>
      <c r="DJ54" s="61" t="s">
        <v>87</v>
      </c>
      <c r="DK54" s="61" t="s">
        <v>87</v>
      </c>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row>
    <row r="55" spans="1:584" ht="119.25" customHeight="1">
      <c r="A55" s="386" t="s">
        <v>338</v>
      </c>
      <c r="B55" s="762"/>
      <c r="C55" s="227" t="s">
        <v>366</v>
      </c>
      <c r="D55" s="741"/>
      <c r="E55" s="227" t="s">
        <v>367</v>
      </c>
      <c r="F55" s="227" t="s">
        <v>368</v>
      </c>
      <c r="G55" s="36" t="s">
        <v>341</v>
      </c>
      <c r="H55" s="681" t="s">
        <v>84</v>
      </c>
      <c r="I55" s="38" t="s">
        <v>77</v>
      </c>
      <c r="J55" s="38" t="s">
        <v>77</v>
      </c>
      <c r="K55" s="307">
        <v>0.28999999999999998</v>
      </c>
      <c r="L55" s="34">
        <v>2018</v>
      </c>
      <c r="M55" s="36">
        <v>2020</v>
      </c>
      <c r="N55" s="36">
        <v>2030</v>
      </c>
      <c r="O55" s="56" t="s">
        <v>77</v>
      </c>
      <c r="P55" s="367">
        <v>0.4</v>
      </c>
      <c r="Q55" s="290">
        <v>0.4</v>
      </c>
      <c r="R55" s="290">
        <v>0.4</v>
      </c>
      <c r="S55" s="290">
        <v>0.4</v>
      </c>
      <c r="T55" s="290">
        <v>0.4</v>
      </c>
      <c r="U55" s="290">
        <v>0.4</v>
      </c>
      <c r="V55" s="290">
        <v>0.4</v>
      </c>
      <c r="W55" s="290">
        <v>0.4</v>
      </c>
      <c r="X55" s="290">
        <v>0.4</v>
      </c>
      <c r="Y55" s="290">
        <v>0.4</v>
      </c>
      <c r="Z55" s="290">
        <v>0.4</v>
      </c>
      <c r="AA55" s="290">
        <v>0.4</v>
      </c>
      <c r="AB55" s="227" t="s">
        <v>381</v>
      </c>
      <c r="AC55" s="347">
        <v>1.1904761904761901E-2</v>
      </c>
      <c r="AD55" s="227" t="s">
        <v>382</v>
      </c>
      <c r="AE55" s="227" t="s">
        <v>383</v>
      </c>
      <c r="AF55" s="116" t="s">
        <v>97</v>
      </c>
      <c r="AG55" s="116" t="s">
        <v>372</v>
      </c>
      <c r="AH55" s="506" t="s">
        <v>106</v>
      </c>
      <c r="AI55" s="41" t="s">
        <v>115</v>
      </c>
      <c r="AJ55" s="524" t="s">
        <v>232</v>
      </c>
      <c r="AK55" s="34" t="s">
        <v>232</v>
      </c>
      <c r="AL55" s="23">
        <v>16</v>
      </c>
      <c r="AM55" s="23">
        <v>2017</v>
      </c>
      <c r="AN55" s="303">
        <v>2019</v>
      </c>
      <c r="AO55" s="303">
        <v>2030</v>
      </c>
      <c r="AP55" s="44">
        <v>181.50000000000003</v>
      </c>
      <c r="AQ55" s="44">
        <v>100</v>
      </c>
      <c r="AR55" s="44">
        <v>219.61500000000007</v>
      </c>
      <c r="AS55" s="44">
        <v>241.5765000000001</v>
      </c>
      <c r="AT55" s="44">
        <v>265.73415000000011</v>
      </c>
      <c r="AU55" s="44">
        <v>110</v>
      </c>
      <c r="AV55" s="44">
        <v>220</v>
      </c>
      <c r="AW55" s="44">
        <v>242.00000000000003</v>
      </c>
      <c r="AX55" s="44">
        <v>266.20000000000005</v>
      </c>
      <c r="AY55" s="44">
        <v>130</v>
      </c>
      <c r="AZ55" s="44">
        <v>260</v>
      </c>
      <c r="BA55" s="44">
        <v>286</v>
      </c>
      <c r="BB55" s="64">
        <v>2522.62565</v>
      </c>
      <c r="BC55" s="612">
        <v>16.899999999999999</v>
      </c>
      <c r="BD55" s="612">
        <v>16.899999999999999</v>
      </c>
      <c r="BE55" s="148" t="s">
        <v>125</v>
      </c>
      <c r="BF55" s="181">
        <v>1022</v>
      </c>
      <c r="BG55" s="612">
        <v>18.59</v>
      </c>
      <c r="BH55" s="613" t="s">
        <v>87</v>
      </c>
      <c r="BI55" s="148" t="s">
        <v>125</v>
      </c>
      <c r="BJ55" s="181" t="s">
        <v>87</v>
      </c>
      <c r="BK55" s="587">
        <v>20.449000000000002</v>
      </c>
      <c r="BL55" s="55" t="s">
        <v>87</v>
      </c>
      <c r="BM55" s="55" t="s">
        <v>86</v>
      </c>
      <c r="BN55" s="55" t="s">
        <v>87</v>
      </c>
      <c r="BO55" s="587">
        <v>22.4939</v>
      </c>
      <c r="BP55" s="55" t="s">
        <v>87</v>
      </c>
      <c r="BQ55" s="55" t="s">
        <v>86</v>
      </c>
      <c r="BR55" s="55" t="s">
        <v>87</v>
      </c>
      <c r="BS55" s="587">
        <v>24.743289999999998</v>
      </c>
      <c r="BT55" s="55" t="s">
        <v>87</v>
      </c>
      <c r="BU55" s="55" t="s">
        <v>86</v>
      </c>
      <c r="BV55" s="55" t="s">
        <v>87</v>
      </c>
      <c r="BW55" s="587">
        <v>27.217618999999999</v>
      </c>
      <c r="BX55" s="55" t="s">
        <v>87</v>
      </c>
      <c r="BY55" s="55" t="s">
        <v>86</v>
      </c>
      <c r="BZ55" s="55" t="s">
        <v>87</v>
      </c>
      <c r="CA55" s="587">
        <v>15</v>
      </c>
      <c r="CB55" s="55" t="s">
        <v>87</v>
      </c>
      <c r="CC55" s="55" t="s">
        <v>86</v>
      </c>
      <c r="CD55" s="55" t="s">
        <v>87</v>
      </c>
      <c r="CE55" s="587">
        <v>25</v>
      </c>
      <c r="CF55" s="55" t="s">
        <v>87</v>
      </c>
      <c r="CG55" s="55" t="s">
        <v>86</v>
      </c>
      <c r="CH55" s="55" t="s">
        <v>87</v>
      </c>
      <c r="CI55" s="587">
        <v>27.5</v>
      </c>
      <c r="CJ55" s="55" t="s">
        <v>87</v>
      </c>
      <c r="CK55" s="55" t="s">
        <v>86</v>
      </c>
      <c r="CL55" s="55" t="s">
        <v>87</v>
      </c>
      <c r="CM55" s="587">
        <v>30.25</v>
      </c>
      <c r="CN55" s="55" t="s">
        <v>87</v>
      </c>
      <c r="CO55" s="55" t="s">
        <v>86</v>
      </c>
      <c r="CP55" s="55" t="s">
        <v>87</v>
      </c>
      <c r="CQ55" s="587">
        <v>22</v>
      </c>
      <c r="CR55" s="55" t="s">
        <v>87</v>
      </c>
      <c r="CS55" s="55" t="s">
        <v>86</v>
      </c>
      <c r="CT55" s="55" t="s">
        <v>87</v>
      </c>
      <c r="CU55" s="588">
        <v>29.6</v>
      </c>
      <c r="CV55" s="65" t="s">
        <v>87</v>
      </c>
      <c r="CW55" s="55" t="s">
        <v>86</v>
      </c>
      <c r="CX55" s="227" t="s">
        <v>87</v>
      </c>
      <c r="CY55" s="210">
        <f t="shared" si="10"/>
        <v>279.743809</v>
      </c>
      <c r="CZ55" s="227" t="s">
        <v>347</v>
      </c>
      <c r="DA55" s="227" t="s">
        <v>348</v>
      </c>
      <c r="DB55" s="227" t="s">
        <v>384</v>
      </c>
      <c r="DC55" s="58" t="s">
        <v>385</v>
      </c>
      <c r="DD55" s="61">
        <v>3693777</v>
      </c>
      <c r="DE55" s="478" t="s">
        <v>386</v>
      </c>
      <c r="DF55" s="61" t="s">
        <v>87</v>
      </c>
      <c r="DG55" s="58" t="s">
        <v>89</v>
      </c>
      <c r="DH55" s="61" t="s">
        <v>87</v>
      </c>
      <c r="DI55" s="61" t="s">
        <v>87</v>
      </c>
      <c r="DJ55" s="61" t="s">
        <v>87</v>
      </c>
      <c r="DK55" s="61" t="s">
        <v>87</v>
      </c>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row>
    <row r="56" spans="1:584" ht="92.25" customHeight="1">
      <c r="A56" s="386" t="s">
        <v>338</v>
      </c>
      <c r="B56" s="762"/>
      <c r="C56" s="227" t="s">
        <v>366</v>
      </c>
      <c r="D56" s="741"/>
      <c r="E56" s="227" t="s">
        <v>367</v>
      </c>
      <c r="F56" s="227" t="s">
        <v>368</v>
      </c>
      <c r="G56" s="36" t="s">
        <v>341</v>
      </c>
      <c r="H56" s="681" t="s">
        <v>84</v>
      </c>
      <c r="I56" s="38" t="s">
        <v>77</v>
      </c>
      <c r="J56" s="38" t="s">
        <v>77</v>
      </c>
      <c r="K56" s="307">
        <v>0.28999999999999998</v>
      </c>
      <c r="L56" s="34">
        <v>2018</v>
      </c>
      <c r="M56" s="36">
        <v>2020</v>
      </c>
      <c r="N56" s="36">
        <v>2030</v>
      </c>
      <c r="O56" s="56" t="s">
        <v>77</v>
      </c>
      <c r="P56" s="367">
        <v>0.4</v>
      </c>
      <c r="Q56" s="290">
        <v>0.4</v>
      </c>
      <c r="R56" s="290">
        <v>0.4</v>
      </c>
      <c r="S56" s="290">
        <v>0.4</v>
      </c>
      <c r="T56" s="290">
        <v>0.4</v>
      </c>
      <c r="U56" s="290">
        <v>0.4</v>
      </c>
      <c r="V56" s="290">
        <v>0.4</v>
      </c>
      <c r="W56" s="290">
        <v>0.4</v>
      </c>
      <c r="X56" s="290">
        <v>0.4</v>
      </c>
      <c r="Y56" s="290">
        <v>0.4</v>
      </c>
      <c r="Z56" s="290">
        <v>0.4</v>
      </c>
      <c r="AA56" s="290">
        <v>0.4</v>
      </c>
      <c r="AB56" s="284" t="s">
        <v>387</v>
      </c>
      <c r="AC56" s="347">
        <v>1.1904761904761901E-2</v>
      </c>
      <c r="AD56" s="301" t="s">
        <v>388</v>
      </c>
      <c r="AE56" s="301" t="s">
        <v>389</v>
      </c>
      <c r="AF56" s="116" t="s">
        <v>97</v>
      </c>
      <c r="AG56" s="116" t="s">
        <v>372</v>
      </c>
      <c r="AH56" s="511" t="s">
        <v>106</v>
      </c>
      <c r="AI56" s="301" t="s">
        <v>115</v>
      </c>
      <c r="AJ56" s="524" t="s">
        <v>232</v>
      </c>
      <c r="AK56" s="34" t="s">
        <v>232</v>
      </c>
      <c r="AL56" s="57" t="s">
        <v>390</v>
      </c>
      <c r="AM56" s="57" t="s">
        <v>390</v>
      </c>
      <c r="AN56" s="303">
        <v>2019</v>
      </c>
      <c r="AO56" s="303">
        <v>2030</v>
      </c>
      <c r="AP56" s="58">
        <v>1</v>
      </c>
      <c r="AQ56" s="58">
        <v>1</v>
      </c>
      <c r="AR56" s="58">
        <v>1</v>
      </c>
      <c r="AS56" s="58">
        <v>1</v>
      </c>
      <c r="AT56" s="58">
        <v>1</v>
      </c>
      <c r="AU56" s="58">
        <v>1</v>
      </c>
      <c r="AV56" s="58">
        <v>1</v>
      </c>
      <c r="AW56" s="58">
        <v>1</v>
      </c>
      <c r="AX56" s="58">
        <v>1</v>
      </c>
      <c r="AY56" s="58">
        <v>1</v>
      </c>
      <c r="AZ56" s="58">
        <v>1</v>
      </c>
      <c r="BA56" s="58">
        <v>1</v>
      </c>
      <c r="BB56" s="58">
        <v>12</v>
      </c>
      <c r="BC56" s="210">
        <v>1</v>
      </c>
      <c r="BD56" s="151">
        <v>1</v>
      </c>
      <c r="BE56" s="148" t="s">
        <v>125</v>
      </c>
      <c r="BF56" s="318">
        <v>1022</v>
      </c>
      <c r="BG56" s="210">
        <v>20</v>
      </c>
      <c r="BH56" s="151" t="s">
        <v>391</v>
      </c>
      <c r="BI56" s="148" t="s">
        <v>125</v>
      </c>
      <c r="BJ56" s="318">
        <v>1022</v>
      </c>
      <c r="BK56" s="210">
        <v>490</v>
      </c>
      <c r="BL56" s="151" t="s">
        <v>391</v>
      </c>
      <c r="BM56" s="151" t="s">
        <v>86</v>
      </c>
      <c r="BN56" s="151" t="s">
        <v>87</v>
      </c>
      <c r="BO56" s="210">
        <v>505.30500000000001</v>
      </c>
      <c r="BP56" s="151" t="s">
        <v>391</v>
      </c>
      <c r="BQ56" s="151" t="s">
        <v>86</v>
      </c>
      <c r="BR56" s="151" t="s">
        <v>87</v>
      </c>
      <c r="BS56" s="210">
        <v>520.67100000000005</v>
      </c>
      <c r="BT56" s="151" t="s">
        <v>391</v>
      </c>
      <c r="BU56" s="151" t="s">
        <v>86</v>
      </c>
      <c r="BV56" s="151" t="s">
        <v>87</v>
      </c>
      <c r="BW56" s="210">
        <v>515.01700000000005</v>
      </c>
      <c r="BX56" s="151" t="s">
        <v>391</v>
      </c>
      <c r="BY56" s="151" t="s">
        <v>86</v>
      </c>
      <c r="BZ56" s="151" t="s">
        <v>87</v>
      </c>
      <c r="CA56" s="455">
        <v>552.69500000000005</v>
      </c>
      <c r="CB56" s="151" t="s">
        <v>391</v>
      </c>
      <c r="CC56" s="151" t="s">
        <v>86</v>
      </c>
      <c r="CD56" s="151" t="s">
        <v>87</v>
      </c>
      <c r="CE56" s="210">
        <v>569.87199999999996</v>
      </c>
      <c r="CF56" s="151" t="s">
        <v>391</v>
      </c>
      <c r="CG56" s="151" t="s">
        <v>86</v>
      </c>
      <c r="CH56" s="151" t="s">
        <v>87</v>
      </c>
      <c r="CI56" s="210">
        <v>588.13800000000003</v>
      </c>
      <c r="CJ56" s="151" t="s">
        <v>391</v>
      </c>
      <c r="CK56" s="151" t="s">
        <v>86</v>
      </c>
      <c r="CL56" s="151" t="s">
        <v>87</v>
      </c>
      <c r="CM56" s="210">
        <v>588.78499999999997</v>
      </c>
      <c r="CN56" s="151" t="s">
        <v>391</v>
      </c>
      <c r="CO56" s="151" t="s">
        <v>86</v>
      </c>
      <c r="CP56" s="151" t="s">
        <v>87</v>
      </c>
      <c r="CQ56" s="210">
        <v>623.55399999999997</v>
      </c>
      <c r="CR56" s="151" t="s">
        <v>391</v>
      </c>
      <c r="CS56" s="151" t="s">
        <v>86</v>
      </c>
      <c r="CT56" s="55" t="s">
        <v>87</v>
      </c>
      <c r="CU56" s="456">
        <v>643.53300000000002</v>
      </c>
      <c r="CV56" s="151" t="s">
        <v>391</v>
      </c>
      <c r="CW56" s="151" t="s">
        <v>86</v>
      </c>
      <c r="CX56" s="151" t="s">
        <v>87</v>
      </c>
      <c r="CY56" s="210">
        <f t="shared" si="10"/>
        <v>5618.5700000000006</v>
      </c>
      <c r="CZ56" s="58" t="s">
        <v>347</v>
      </c>
      <c r="DA56" s="58" t="s">
        <v>348</v>
      </c>
      <c r="DB56" s="58" t="s">
        <v>392</v>
      </c>
      <c r="DC56" s="58" t="s">
        <v>379</v>
      </c>
      <c r="DD56" s="61">
        <v>3693777</v>
      </c>
      <c r="DE56" s="478" t="s">
        <v>380</v>
      </c>
      <c r="DF56" s="61" t="s">
        <v>87</v>
      </c>
      <c r="DG56" s="58" t="s">
        <v>89</v>
      </c>
      <c r="DH56" s="61" t="s">
        <v>87</v>
      </c>
      <c r="DI56" s="61" t="s">
        <v>87</v>
      </c>
      <c r="DJ56" s="61" t="s">
        <v>87</v>
      </c>
      <c r="DK56" s="61" t="s">
        <v>87</v>
      </c>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row>
    <row r="57" spans="1:584" ht="100.5" customHeight="1">
      <c r="A57" s="386" t="s">
        <v>338</v>
      </c>
      <c r="B57" s="762"/>
      <c r="C57" s="227" t="s">
        <v>366</v>
      </c>
      <c r="D57" s="741"/>
      <c r="E57" s="227" t="s">
        <v>367</v>
      </c>
      <c r="F57" s="227" t="s">
        <v>368</v>
      </c>
      <c r="G57" s="36" t="s">
        <v>341</v>
      </c>
      <c r="H57" s="681" t="s">
        <v>84</v>
      </c>
      <c r="I57" s="38" t="s">
        <v>77</v>
      </c>
      <c r="J57" s="38" t="s">
        <v>77</v>
      </c>
      <c r="K57" s="307">
        <v>0.28999999999999998</v>
      </c>
      <c r="L57" s="34">
        <v>2018</v>
      </c>
      <c r="M57" s="36">
        <v>2020</v>
      </c>
      <c r="N57" s="36">
        <v>2030</v>
      </c>
      <c r="O57" s="56" t="s">
        <v>77</v>
      </c>
      <c r="P57" s="367">
        <v>0.4</v>
      </c>
      <c r="Q57" s="290">
        <v>0.4</v>
      </c>
      <c r="R57" s="290">
        <v>0.4</v>
      </c>
      <c r="S57" s="290">
        <v>0.4</v>
      </c>
      <c r="T57" s="290">
        <v>0.4</v>
      </c>
      <c r="U57" s="290">
        <v>0.4</v>
      </c>
      <c r="V57" s="290">
        <v>0.4</v>
      </c>
      <c r="W57" s="290">
        <v>0.4</v>
      </c>
      <c r="X57" s="290">
        <v>0.4</v>
      </c>
      <c r="Y57" s="290">
        <v>0.4</v>
      </c>
      <c r="Z57" s="290">
        <v>0.4</v>
      </c>
      <c r="AA57" s="290">
        <v>0.4</v>
      </c>
      <c r="AB57" s="284" t="s">
        <v>393</v>
      </c>
      <c r="AC57" s="347">
        <v>1.1904761904761901E-2</v>
      </c>
      <c r="AD57" s="301" t="s">
        <v>394</v>
      </c>
      <c r="AE57" s="301" t="s">
        <v>395</v>
      </c>
      <c r="AF57" s="116" t="s">
        <v>97</v>
      </c>
      <c r="AG57" s="116" t="s">
        <v>372</v>
      </c>
      <c r="AH57" s="511" t="s">
        <v>106</v>
      </c>
      <c r="AI57" s="301" t="s">
        <v>115</v>
      </c>
      <c r="AJ57" s="524" t="s">
        <v>232</v>
      </c>
      <c r="AK57" s="34" t="s">
        <v>232</v>
      </c>
      <c r="AL57" s="58">
        <v>16</v>
      </c>
      <c r="AM57" s="58">
        <v>2017</v>
      </c>
      <c r="AN57" s="303">
        <v>2019</v>
      </c>
      <c r="AO57" s="303">
        <v>2030</v>
      </c>
      <c r="AP57" s="58">
        <v>18</v>
      </c>
      <c r="AQ57" s="58">
        <v>9</v>
      </c>
      <c r="AR57" s="58">
        <v>22</v>
      </c>
      <c r="AS57" s="58">
        <v>24</v>
      </c>
      <c r="AT57" s="58">
        <v>27</v>
      </c>
      <c r="AU57" s="58">
        <v>29</v>
      </c>
      <c r="AV57" s="58">
        <v>15</v>
      </c>
      <c r="AW57" s="58">
        <v>30</v>
      </c>
      <c r="AX57" s="58">
        <v>33</v>
      </c>
      <c r="AY57" s="58">
        <v>36</v>
      </c>
      <c r="AZ57" s="58">
        <v>40</v>
      </c>
      <c r="BA57" s="58">
        <v>20</v>
      </c>
      <c r="BB57" s="58">
        <v>303</v>
      </c>
      <c r="BC57" s="151">
        <v>5</v>
      </c>
      <c r="BD57" s="210">
        <v>5</v>
      </c>
      <c r="BE57" s="148" t="s">
        <v>125</v>
      </c>
      <c r="BF57" s="318">
        <v>1022</v>
      </c>
      <c r="BG57" s="210">
        <v>1.859</v>
      </c>
      <c r="BH57" s="151" t="s">
        <v>87</v>
      </c>
      <c r="BI57" s="148" t="s">
        <v>125</v>
      </c>
      <c r="BJ57" s="318" t="s">
        <v>87</v>
      </c>
      <c r="BK57" s="210">
        <v>2.0449000000000002</v>
      </c>
      <c r="BL57" s="151" t="s">
        <v>87</v>
      </c>
      <c r="BM57" s="151" t="s">
        <v>86</v>
      </c>
      <c r="BN57" s="151" t="s">
        <v>87</v>
      </c>
      <c r="BO57" s="210">
        <v>2.24939</v>
      </c>
      <c r="BP57" s="151" t="s">
        <v>87</v>
      </c>
      <c r="BQ57" s="151" t="s">
        <v>86</v>
      </c>
      <c r="BR57" s="151" t="s">
        <v>87</v>
      </c>
      <c r="BS57" s="210">
        <v>2.474329</v>
      </c>
      <c r="BT57" s="151" t="s">
        <v>87</v>
      </c>
      <c r="BU57" s="151" t="s">
        <v>86</v>
      </c>
      <c r="BV57" s="151" t="s">
        <v>87</v>
      </c>
      <c r="BW57" s="210">
        <v>2.721762</v>
      </c>
      <c r="BX57" s="151" t="s">
        <v>87</v>
      </c>
      <c r="BY57" s="151" t="s">
        <v>86</v>
      </c>
      <c r="BZ57" s="151" t="s">
        <v>87</v>
      </c>
      <c r="CA57" s="210">
        <v>1.5</v>
      </c>
      <c r="CB57" s="151" t="s">
        <v>87</v>
      </c>
      <c r="CC57" s="151" t="s">
        <v>86</v>
      </c>
      <c r="CD57" s="151" t="s">
        <v>87</v>
      </c>
      <c r="CE57" s="210">
        <v>2.5</v>
      </c>
      <c r="CF57" s="151" t="s">
        <v>87</v>
      </c>
      <c r="CG57" s="151" t="s">
        <v>86</v>
      </c>
      <c r="CH57" s="151" t="s">
        <v>87</v>
      </c>
      <c r="CI57" s="210">
        <v>2.75</v>
      </c>
      <c r="CJ57" s="151" t="s">
        <v>87</v>
      </c>
      <c r="CK57" s="151" t="s">
        <v>86</v>
      </c>
      <c r="CL57" s="151" t="s">
        <v>87</v>
      </c>
      <c r="CM57" s="210">
        <v>3.0249999999999999</v>
      </c>
      <c r="CN57" s="151" t="s">
        <v>87</v>
      </c>
      <c r="CO57" s="151" t="s">
        <v>86</v>
      </c>
      <c r="CP57" s="151" t="s">
        <v>87</v>
      </c>
      <c r="CQ57" s="210">
        <v>2.2000000000000002</v>
      </c>
      <c r="CR57" s="151" t="s">
        <v>87</v>
      </c>
      <c r="CS57" s="151" t="s">
        <v>86</v>
      </c>
      <c r="CT57" s="55" t="s">
        <v>87</v>
      </c>
      <c r="CU57" s="442">
        <v>2.96</v>
      </c>
      <c r="CV57" s="57" t="s">
        <v>87</v>
      </c>
      <c r="CW57" s="151" t="s">
        <v>86</v>
      </c>
      <c r="CX57" s="57" t="s">
        <v>87</v>
      </c>
      <c r="CY57" s="210">
        <f t="shared" si="10"/>
        <v>31.284381</v>
      </c>
      <c r="CZ57" s="58" t="s">
        <v>347</v>
      </c>
      <c r="DA57" s="58" t="s">
        <v>348</v>
      </c>
      <c r="DB57" s="58" t="s">
        <v>396</v>
      </c>
      <c r="DC57" s="58" t="s">
        <v>374</v>
      </c>
      <c r="DD57" s="61">
        <v>3693777</v>
      </c>
      <c r="DE57" s="478" t="s">
        <v>375</v>
      </c>
      <c r="DF57" s="61" t="s">
        <v>87</v>
      </c>
      <c r="DG57" s="58" t="s">
        <v>397</v>
      </c>
      <c r="DH57" s="61" t="s">
        <v>87</v>
      </c>
      <c r="DI57" s="61" t="s">
        <v>87</v>
      </c>
      <c r="DJ57" s="61" t="s">
        <v>87</v>
      </c>
      <c r="DK57" s="61" t="s">
        <v>87</v>
      </c>
    </row>
    <row r="58" spans="1:584" ht="103.5" customHeight="1">
      <c r="A58" s="386" t="s">
        <v>338</v>
      </c>
      <c r="B58" s="763"/>
      <c r="C58" s="227" t="s">
        <v>366</v>
      </c>
      <c r="D58" s="742"/>
      <c r="E58" s="227" t="s">
        <v>367</v>
      </c>
      <c r="F58" s="681" t="s">
        <v>368</v>
      </c>
      <c r="G58" s="36" t="s">
        <v>341</v>
      </c>
      <c r="H58" s="681" t="s">
        <v>84</v>
      </c>
      <c r="I58" s="38" t="s">
        <v>77</v>
      </c>
      <c r="J58" s="38" t="s">
        <v>77</v>
      </c>
      <c r="K58" s="307">
        <v>0.28999999999999998</v>
      </c>
      <c r="L58" s="34">
        <v>2018</v>
      </c>
      <c r="M58" s="36">
        <v>2020</v>
      </c>
      <c r="N58" s="36">
        <v>2030</v>
      </c>
      <c r="O58" s="56" t="s">
        <v>77</v>
      </c>
      <c r="P58" s="367">
        <v>0.4</v>
      </c>
      <c r="Q58" s="290">
        <v>0.4</v>
      </c>
      <c r="R58" s="290">
        <v>0.4</v>
      </c>
      <c r="S58" s="290">
        <v>0.4</v>
      </c>
      <c r="T58" s="290">
        <v>0.4</v>
      </c>
      <c r="U58" s="290">
        <v>0.4</v>
      </c>
      <c r="V58" s="290">
        <v>0.4</v>
      </c>
      <c r="W58" s="290">
        <v>0.4</v>
      </c>
      <c r="X58" s="290">
        <v>0.4</v>
      </c>
      <c r="Y58" s="290">
        <v>0.4</v>
      </c>
      <c r="Z58" s="290">
        <v>0.4</v>
      </c>
      <c r="AA58" s="290">
        <v>0.4</v>
      </c>
      <c r="AB58" s="284" t="s">
        <v>398</v>
      </c>
      <c r="AC58" s="347">
        <v>1.1904761904761901E-2</v>
      </c>
      <c r="AD58" s="301" t="s">
        <v>399</v>
      </c>
      <c r="AE58" s="301" t="s">
        <v>400</v>
      </c>
      <c r="AF58" s="116" t="s">
        <v>97</v>
      </c>
      <c r="AG58" s="116" t="s">
        <v>372</v>
      </c>
      <c r="AH58" s="511" t="s">
        <v>106</v>
      </c>
      <c r="AI58" s="301" t="s">
        <v>115</v>
      </c>
      <c r="AJ58" s="524" t="s">
        <v>232</v>
      </c>
      <c r="AK58" s="34" t="s">
        <v>232</v>
      </c>
      <c r="AL58" s="58">
        <v>100</v>
      </c>
      <c r="AM58" s="58">
        <v>2017</v>
      </c>
      <c r="AN58" s="303">
        <v>2019</v>
      </c>
      <c r="AO58" s="303">
        <v>2030</v>
      </c>
      <c r="AP58" s="58">
        <v>100</v>
      </c>
      <c r="AQ58" s="58">
        <v>50</v>
      </c>
      <c r="AR58" s="58">
        <v>130</v>
      </c>
      <c r="AS58" s="58">
        <v>130</v>
      </c>
      <c r="AT58" s="58">
        <v>130</v>
      </c>
      <c r="AU58" s="58">
        <v>80</v>
      </c>
      <c r="AV58" s="58">
        <v>130</v>
      </c>
      <c r="AW58" s="58">
        <v>130</v>
      </c>
      <c r="AX58" s="58">
        <v>130</v>
      </c>
      <c r="AY58" s="58">
        <v>80</v>
      </c>
      <c r="AZ58" s="58">
        <v>130</v>
      </c>
      <c r="BA58" s="58">
        <v>130</v>
      </c>
      <c r="BB58" s="58">
        <v>1350</v>
      </c>
      <c r="BC58" s="151">
        <v>112</v>
      </c>
      <c r="BD58" s="210">
        <v>112</v>
      </c>
      <c r="BE58" s="148" t="s">
        <v>125</v>
      </c>
      <c r="BF58" s="318">
        <v>1022</v>
      </c>
      <c r="BG58" s="210">
        <v>56</v>
      </c>
      <c r="BH58" s="151" t="s">
        <v>87</v>
      </c>
      <c r="BI58" s="148" t="s">
        <v>125</v>
      </c>
      <c r="BJ58" s="318" t="s">
        <v>87</v>
      </c>
      <c r="BK58" s="210">
        <v>119.9772</v>
      </c>
      <c r="BL58" s="151" t="s">
        <v>87</v>
      </c>
      <c r="BM58" s="151" t="s">
        <v>86</v>
      </c>
      <c r="BN58" s="151" t="s">
        <v>87</v>
      </c>
      <c r="BO58" s="210">
        <v>124.176402</v>
      </c>
      <c r="BP58" s="151" t="s">
        <v>87</v>
      </c>
      <c r="BQ58" s="151" t="s">
        <v>86</v>
      </c>
      <c r="BR58" s="151" t="s">
        <v>87</v>
      </c>
      <c r="BS58" s="210">
        <v>128.52257599999999</v>
      </c>
      <c r="BT58" s="151" t="s">
        <v>87</v>
      </c>
      <c r="BU58" s="151" t="s">
        <v>86</v>
      </c>
      <c r="BV58" s="151" t="s">
        <v>87</v>
      </c>
      <c r="BW58" s="210">
        <v>133.02086600000001</v>
      </c>
      <c r="BX58" s="151" t="s">
        <v>87</v>
      </c>
      <c r="BY58" s="151" t="s">
        <v>86</v>
      </c>
      <c r="BZ58" s="151" t="s">
        <v>87</v>
      </c>
      <c r="CA58" s="210">
        <v>137.67659599999999</v>
      </c>
      <c r="CB58" s="151" t="s">
        <v>87</v>
      </c>
      <c r="CC58" s="151" t="s">
        <v>86</v>
      </c>
      <c r="CD58" s="151" t="s">
        <v>87</v>
      </c>
      <c r="CE58" s="210">
        <v>142.49527599999999</v>
      </c>
      <c r="CF58" s="151" t="s">
        <v>87</v>
      </c>
      <c r="CG58" s="151" t="s">
        <v>86</v>
      </c>
      <c r="CH58" s="151" t="s">
        <v>87</v>
      </c>
      <c r="CI58" s="210">
        <v>147.48260999999999</v>
      </c>
      <c r="CJ58" s="151" t="s">
        <v>87</v>
      </c>
      <c r="CK58" s="151" t="s">
        <v>86</v>
      </c>
      <c r="CL58" s="151" t="s">
        <v>87</v>
      </c>
      <c r="CM58" s="210">
        <v>152.64450099999999</v>
      </c>
      <c r="CN58" s="151" t="s">
        <v>87</v>
      </c>
      <c r="CO58" s="151" t="s">
        <v>86</v>
      </c>
      <c r="CP58" s="151" t="s">
        <v>87</v>
      </c>
      <c r="CQ58" s="210">
        <v>157.98705899999999</v>
      </c>
      <c r="CR58" s="151" t="s">
        <v>87</v>
      </c>
      <c r="CS58" s="151" t="s">
        <v>86</v>
      </c>
      <c r="CT58" s="55" t="s">
        <v>87</v>
      </c>
      <c r="CU58" s="442">
        <v>163.54660699999999</v>
      </c>
      <c r="CV58" s="57" t="s">
        <v>87</v>
      </c>
      <c r="CW58" s="151" t="s">
        <v>86</v>
      </c>
      <c r="CX58" s="57" t="s">
        <v>87</v>
      </c>
      <c r="CY58" s="210">
        <f t="shared" si="10"/>
        <v>1575.529693</v>
      </c>
      <c r="CZ58" s="58" t="s">
        <v>347</v>
      </c>
      <c r="DA58" s="58" t="s">
        <v>348</v>
      </c>
      <c r="DB58" s="58" t="s">
        <v>373</v>
      </c>
      <c r="DC58" s="227" t="s">
        <v>379</v>
      </c>
      <c r="DD58" s="61">
        <v>3693777</v>
      </c>
      <c r="DE58" s="232" t="s">
        <v>380</v>
      </c>
      <c r="DF58" s="61" t="s">
        <v>87</v>
      </c>
      <c r="DG58" s="58" t="s">
        <v>397</v>
      </c>
      <c r="DH58" s="474" t="s">
        <v>251</v>
      </c>
      <c r="DI58" s="474" t="s">
        <v>251</v>
      </c>
      <c r="DJ58" s="474" t="s">
        <v>251</v>
      </c>
      <c r="DK58" s="474" t="s">
        <v>251</v>
      </c>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row>
    <row r="59" spans="1:584" ht="85.5">
      <c r="A59" s="57" t="s">
        <v>401</v>
      </c>
      <c r="B59" s="764">
        <v>0.14285714285714299</v>
      </c>
      <c r="C59" s="99" t="s">
        <v>1159</v>
      </c>
      <c r="D59" s="743">
        <v>2.8571428571428598E-2</v>
      </c>
      <c r="E59" s="107" t="s">
        <v>402</v>
      </c>
      <c r="F59" s="99" t="s">
        <v>403</v>
      </c>
      <c r="G59" s="100" t="s">
        <v>404</v>
      </c>
      <c r="H59" s="97" t="s">
        <v>405</v>
      </c>
      <c r="I59" s="38" t="s">
        <v>77</v>
      </c>
      <c r="J59" s="38" t="s">
        <v>77</v>
      </c>
      <c r="K59" s="97">
        <v>26.4</v>
      </c>
      <c r="L59" s="97">
        <v>2017</v>
      </c>
      <c r="M59" s="101">
        <v>2020</v>
      </c>
      <c r="N59" s="101">
        <v>2030</v>
      </c>
      <c r="O59" s="56" t="s">
        <v>77</v>
      </c>
      <c r="P59" s="182">
        <v>0.23300000000000001</v>
      </c>
      <c r="Q59" s="183">
        <v>0.252</v>
      </c>
      <c r="R59" s="184">
        <v>0.26629999999999998</v>
      </c>
      <c r="S59" s="184">
        <v>0.2762</v>
      </c>
      <c r="T59" s="184">
        <v>0.28849999999999998</v>
      </c>
      <c r="U59" s="184">
        <v>0.30080000000000001</v>
      </c>
      <c r="V59" s="184">
        <v>0.31309999999999999</v>
      </c>
      <c r="W59" s="184">
        <v>0.32540000000000002</v>
      </c>
      <c r="X59" s="184">
        <v>0.32540000000000002</v>
      </c>
      <c r="Y59" s="184">
        <v>0.32640000000000002</v>
      </c>
      <c r="Z59" s="36" t="s">
        <v>406</v>
      </c>
      <c r="AA59" s="36" t="s">
        <v>406</v>
      </c>
      <c r="AB59" s="398" t="s">
        <v>407</v>
      </c>
      <c r="AC59" s="348">
        <v>4.7619047619047597E-3</v>
      </c>
      <c r="AD59" s="385" t="s">
        <v>408</v>
      </c>
      <c r="AE59" s="103" t="s">
        <v>409</v>
      </c>
      <c r="AF59" s="119" t="s">
        <v>410</v>
      </c>
      <c r="AG59" s="119" t="s">
        <v>410</v>
      </c>
      <c r="AH59" s="511" t="s">
        <v>106</v>
      </c>
      <c r="AI59" s="116" t="s">
        <v>405</v>
      </c>
      <c r="AJ59" s="527" t="s">
        <v>411</v>
      </c>
      <c r="AK59" s="353" t="s">
        <v>85</v>
      </c>
      <c r="AL59" s="114">
        <v>0</v>
      </c>
      <c r="AM59" s="99">
        <v>2019</v>
      </c>
      <c r="AN59" s="99">
        <v>2020</v>
      </c>
      <c r="AO59" s="99">
        <v>2030</v>
      </c>
      <c r="AP59" s="99">
        <v>0</v>
      </c>
      <c r="AQ59" s="99">
        <v>0</v>
      </c>
      <c r="AR59" s="126">
        <v>4.7600000000000003E-2</v>
      </c>
      <c r="AS59" s="126">
        <f>AR59+4.76%</f>
        <v>9.5200000000000007E-2</v>
      </c>
      <c r="AT59" s="126">
        <f>AS59+9.52%</f>
        <v>0.19040000000000001</v>
      </c>
      <c r="AU59" s="126">
        <f>AT59+9.52%</f>
        <v>0.28560000000000002</v>
      </c>
      <c r="AV59" s="126">
        <f>AU59+9.52%</f>
        <v>0.38080000000000003</v>
      </c>
      <c r="AW59" s="126">
        <f>AV59+14.29%</f>
        <v>0.52370000000000005</v>
      </c>
      <c r="AX59" s="126">
        <f>AW59+14.29%</f>
        <v>0.66660000000000008</v>
      </c>
      <c r="AY59" s="126">
        <f>AX59+14.29%</f>
        <v>0.80950000000000011</v>
      </c>
      <c r="AZ59" s="126">
        <f>AY59+14.29%</f>
        <v>0.95240000000000014</v>
      </c>
      <c r="BA59" s="126">
        <f>AZ59+4.76%</f>
        <v>1.0000000000000002</v>
      </c>
      <c r="BB59" s="106">
        <v>1</v>
      </c>
      <c r="BC59" s="563">
        <v>0</v>
      </c>
      <c r="BD59" s="563">
        <v>0</v>
      </c>
      <c r="BE59" s="148" t="s">
        <v>87</v>
      </c>
      <c r="BF59" s="666" t="s">
        <v>87</v>
      </c>
      <c r="BG59" s="563">
        <v>418.35366099999999</v>
      </c>
      <c r="BH59" s="563">
        <v>0</v>
      </c>
      <c r="BI59" s="148" t="s">
        <v>125</v>
      </c>
      <c r="BJ59" s="666" t="s">
        <v>410</v>
      </c>
      <c r="BK59" s="563">
        <v>435.08780744000001</v>
      </c>
      <c r="BL59" s="563">
        <v>0</v>
      </c>
      <c r="BM59" s="151" t="s">
        <v>86</v>
      </c>
      <c r="BN59" s="563" t="s">
        <v>410</v>
      </c>
      <c r="BO59" s="563">
        <v>452.49131973760001</v>
      </c>
      <c r="BP59" s="563">
        <v>0</v>
      </c>
      <c r="BQ59" s="151" t="s">
        <v>86</v>
      </c>
      <c r="BR59" s="563" t="s">
        <v>410</v>
      </c>
      <c r="BS59" s="563">
        <v>470.59097252710404</v>
      </c>
      <c r="BT59" s="563">
        <v>0</v>
      </c>
      <c r="BU59" s="151" t="s">
        <v>86</v>
      </c>
      <c r="BV59" s="563" t="s">
        <v>410</v>
      </c>
      <c r="BW59" s="563">
        <v>489.41461142818821</v>
      </c>
      <c r="BX59" s="563">
        <v>0</v>
      </c>
      <c r="BY59" s="151" t="s">
        <v>86</v>
      </c>
      <c r="BZ59" s="563" t="s">
        <v>410</v>
      </c>
      <c r="CA59" s="563">
        <v>508.99119588531573</v>
      </c>
      <c r="CB59" s="563">
        <v>0</v>
      </c>
      <c r="CC59" s="151" t="s">
        <v>86</v>
      </c>
      <c r="CD59" s="563" t="s">
        <v>410</v>
      </c>
      <c r="CE59" s="563">
        <v>529.35084372072834</v>
      </c>
      <c r="CF59" s="563">
        <v>0</v>
      </c>
      <c r="CG59" s="151" t="s">
        <v>86</v>
      </c>
      <c r="CH59" s="563" t="s">
        <v>410</v>
      </c>
      <c r="CI59" s="563">
        <v>550.52487746955751</v>
      </c>
      <c r="CJ59" s="563">
        <v>0</v>
      </c>
      <c r="CK59" s="151" t="s">
        <v>86</v>
      </c>
      <c r="CL59" s="563" t="s">
        <v>410</v>
      </c>
      <c r="CM59" s="563">
        <v>572.54587256833986</v>
      </c>
      <c r="CN59" s="563">
        <v>0</v>
      </c>
      <c r="CO59" s="151" t="s">
        <v>86</v>
      </c>
      <c r="CP59" s="563" t="s">
        <v>410</v>
      </c>
      <c r="CQ59" s="563">
        <v>595.4477074710735</v>
      </c>
      <c r="CR59" s="563">
        <v>0</v>
      </c>
      <c r="CS59" s="151" t="s">
        <v>86</v>
      </c>
      <c r="CT59" s="563" t="s">
        <v>410</v>
      </c>
      <c r="CU59" s="563">
        <v>619.26561576991651</v>
      </c>
      <c r="CV59" s="563">
        <v>0</v>
      </c>
      <c r="CW59" s="151" t="s">
        <v>86</v>
      </c>
      <c r="CX59" s="116" t="s">
        <v>410</v>
      </c>
      <c r="CY59" s="210">
        <f t="shared" si="10"/>
        <v>5642.0644850178232</v>
      </c>
      <c r="CZ59" s="474" t="s">
        <v>412</v>
      </c>
      <c r="DA59" s="101" t="s">
        <v>413</v>
      </c>
      <c r="DB59" s="101" t="s">
        <v>414</v>
      </c>
      <c r="DC59" s="101" t="s">
        <v>415</v>
      </c>
      <c r="DD59" s="101" t="s">
        <v>416</v>
      </c>
      <c r="DE59" s="479" t="s">
        <v>417</v>
      </c>
      <c r="DF59" s="98" t="s">
        <v>418</v>
      </c>
      <c r="DG59" s="101" t="s">
        <v>419</v>
      </c>
      <c r="DH59" s="474" t="s">
        <v>251</v>
      </c>
      <c r="DI59" s="474" t="s">
        <v>251</v>
      </c>
      <c r="DJ59" s="474" t="s">
        <v>251</v>
      </c>
      <c r="DK59" s="66" t="s">
        <v>87</v>
      </c>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row>
    <row r="60" spans="1:584" ht="85.5">
      <c r="A60" s="57" t="s">
        <v>401</v>
      </c>
      <c r="B60" s="765"/>
      <c r="C60" s="99" t="s">
        <v>1159</v>
      </c>
      <c r="D60" s="754"/>
      <c r="E60" s="107" t="s">
        <v>402</v>
      </c>
      <c r="F60" s="99" t="s">
        <v>403</v>
      </c>
      <c r="G60" s="100" t="s">
        <v>404</v>
      </c>
      <c r="H60" s="97" t="s">
        <v>405</v>
      </c>
      <c r="I60" s="38" t="s">
        <v>77</v>
      </c>
      <c r="J60" s="38" t="s">
        <v>77</v>
      </c>
      <c r="K60" s="97">
        <v>26.4</v>
      </c>
      <c r="L60" s="97">
        <v>2017</v>
      </c>
      <c r="M60" s="101">
        <v>2020</v>
      </c>
      <c r="N60" s="101">
        <v>2030</v>
      </c>
      <c r="O60" s="35" t="s">
        <v>77</v>
      </c>
      <c r="P60" s="182">
        <v>0.23300000000000001</v>
      </c>
      <c r="Q60" s="183">
        <v>0.252</v>
      </c>
      <c r="R60" s="184">
        <v>0.26629999999999998</v>
      </c>
      <c r="S60" s="184">
        <v>0.2762</v>
      </c>
      <c r="T60" s="184">
        <v>0.28849999999999998</v>
      </c>
      <c r="U60" s="184">
        <v>0.30080000000000001</v>
      </c>
      <c r="V60" s="184">
        <v>0.31309999999999999</v>
      </c>
      <c r="W60" s="184">
        <v>0.32540000000000002</v>
      </c>
      <c r="X60" s="184">
        <v>0.32540000000000002</v>
      </c>
      <c r="Y60" s="184">
        <v>0.32640000000000002</v>
      </c>
      <c r="Z60" s="36" t="s">
        <v>406</v>
      </c>
      <c r="AA60" s="36" t="s">
        <v>406</v>
      </c>
      <c r="AB60" s="398" t="s">
        <v>420</v>
      </c>
      <c r="AC60" s="348">
        <v>4.7619047619047597E-3</v>
      </c>
      <c r="AD60" s="103" t="s">
        <v>421</v>
      </c>
      <c r="AE60" s="103" t="s">
        <v>422</v>
      </c>
      <c r="AF60" s="119" t="s">
        <v>410</v>
      </c>
      <c r="AG60" s="119" t="s">
        <v>410</v>
      </c>
      <c r="AH60" s="511" t="s">
        <v>106</v>
      </c>
      <c r="AI60" s="116" t="s">
        <v>405</v>
      </c>
      <c r="AJ60" s="527" t="s">
        <v>411</v>
      </c>
      <c r="AK60" s="353" t="s">
        <v>85</v>
      </c>
      <c r="AL60" s="114">
        <v>0</v>
      </c>
      <c r="AM60" s="99">
        <v>2019</v>
      </c>
      <c r="AN60" s="99">
        <v>2020</v>
      </c>
      <c r="AO60" s="99">
        <v>2030</v>
      </c>
      <c r="AP60" s="185">
        <v>0</v>
      </c>
      <c r="AQ60" s="697">
        <v>0</v>
      </c>
      <c r="AR60" s="697">
        <v>0</v>
      </c>
      <c r="AS60" s="697">
        <v>0</v>
      </c>
      <c r="AT60" s="697">
        <v>0</v>
      </c>
      <c r="AU60" s="697">
        <v>0.1578</v>
      </c>
      <c r="AV60" s="697">
        <f>AU60+15.78%</f>
        <v>0.31559999999999999</v>
      </c>
      <c r="AW60" s="697">
        <f>AV60+21.05%</f>
        <v>0.52610000000000001</v>
      </c>
      <c r="AX60" s="697">
        <f>AW60+21.05%</f>
        <v>0.73660000000000003</v>
      </c>
      <c r="AY60" s="697">
        <f>AX60+26.31%</f>
        <v>0.99970000000000003</v>
      </c>
      <c r="AZ60" s="697">
        <v>1</v>
      </c>
      <c r="BA60" s="697">
        <v>1</v>
      </c>
      <c r="BB60" s="697">
        <v>1</v>
      </c>
      <c r="BC60" s="563">
        <v>0</v>
      </c>
      <c r="BD60" s="563">
        <v>0</v>
      </c>
      <c r="BE60" s="148" t="s">
        <v>87</v>
      </c>
      <c r="BF60" s="666" t="s">
        <v>87</v>
      </c>
      <c r="BG60" s="563">
        <v>229.07977399999999</v>
      </c>
      <c r="BH60" s="563">
        <v>0</v>
      </c>
      <c r="BI60" s="148" t="s">
        <v>125</v>
      </c>
      <c r="BJ60" s="666" t="s">
        <v>410</v>
      </c>
      <c r="BK60" s="563">
        <v>238.24296495999999</v>
      </c>
      <c r="BL60" s="563">
        <v>0</v>
      </c>
      <c r="BM60" s="151" t="s">
        <v>86</v>
      </c>
      <c r="BN60" s="563" t="s">
        <v>410</v>
      </c>
      <c r="BO60" s="563">
        <v>247.77268355839999</v>
      </c>
      <c r="BP60" s="563">
        <v>0</v>
      </c>
      <c r="BQ60" s="151" t="s">
        <v>86</v>
      </c>
      <c r="BR60" s="563" t="s">
        <v>410</v>
      </c>
      <c r="BS60" s="563">
        <v>0</v>
      </c>
      <c r="BT60" s="563">
        <v>0</v>
      </c>
      <c r="BU60" s="151" t="s">
        <v>86</v>
      </c>
      <c r="BV60" s="563" t="s">
        <v>410</v>
      </c>
      <c r="BW60" s="563">
        <v>0</v>
      </c>
      <c r="BX60" s="563">
        <v>0</v>
      </c>
      <c r="BY60" s="151" t="s">
        <v>86</v>
      </c>
      <c r="BZ60" s="563" t="s">
        <v>410</v>
      </c>
      <c r="CA60" s="563">
        <v>0</v>
      </c>
      <c r="CB60" s="563">
        <v>0</v>
      </c>
      <c r="CC60" s="151" t="s">
        <v>86</v>
      </c>
      <c r="CD60" s="563" t="s">
        <v>410</v>
      </c>
      <c r="CE60" s="563">
        <v>0</v>
      </c>
      <c r="CF60" s="563">
        <v>0</v>
      </c>
      <c r="CG60" s="151" t="s">
        <v>86</v>
      </c>
      <c r="CH60" s="563" t="s">
        <v>410</v>
      </c>
      <c r="CI60" s="563">
        <v>0</v>
      </c>
      <c r="CJ60" s="563">
        <v>0</v>
      </c>
      <c r="CK60" s="151" t="s">
        <v>86</v>
      </c>
      <c r="CL60" s="563" t="s">
        <v>410</v>
      </c>
      <c r="CM60" s="563">
        <v>0</v>
      </c>
      <c r="CN60" s="563">
        <v>0</v>
      </c>
      <c r="CO60" s="151" t="s">
        <v>86</v>
      </c>
      <c r="CP60" s="563" t="s">
        <v>410</v>
      </c>
      <c r="CQ60" s="563">
        <v>0</v>
      </c>
      <c r="CR60" s="563">
        <v>0</v>
      </c>
      <c r="CS60" s="151" t="s">
        <v>86</v>
      </c>
      <c r="CT60" s="563" t="s">
        <v>410</v>
      </c>
      <c r="CU60" s="563">
        <v>0</v>
      </c>
      <c r="CV60" s="563">
        <v>0</v>
      </c>
      <c r="CW60" s="151" t="s">
        <v>86</v>
      </c>
      <c r="CX60" s="116" t="s">
        <v>410</v>
      </c>
      <c r="CY60" s="210">
        <f t="shared" si="10"/>
        <v>715.09542251840003</v>
      </c>
      <c r="CZ60" s="474" t="s">
        <v>412</v>
      </c>
      <c r="DA60" s="101" t="s">
        <v>423</v>
      </c>
      <c r="DB60" s="101" t="s">
        <v>414</v>
      </c>
      <c r="DC60" s="101" t="s">
        <v>415</v>
      </c>
      <c r="DD60" s="101" t="s">
        <v>416</v>
      </c>
      <c r="DE60" s="479" t="s">
        <v>417</v>
      </c>
      <c r="DF60" s="98" t="s">
        <v>418</v>
      </c>
      <c r="DG60" s="101" t="s">
        <v>424</v>
      </c>
      <c r="DH60" s="474" t="s">
        <v>251</v>
      </c>
      <c r="DI60" s="474" t="s">
        <v>251</v>
      </c>
      <c r="DJ60" s="474" t="s">
        <v>251</v>
      </c>
      <c r="DK60" s="66" t="s">
        <v>87</v>
      </c>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row>
    <row r="61" spans="1:584" ht="85.5">
      <c r="A61" s="57" t="s">
        <v>401</v>
      </c>
      <c r="B61" s="765"/>
      <c r="C61" s="99" t="s">
        <v>1159</v>
      </c>
      <c r="D61" s="754"/>
      <c r="E61" s="107" t="s">
        <v>402</v>
      </c>
      <c r="F61" s="99" t="s">
        <v>403</v>
      </c>
      <c r="G61" s="104" t="s">
        <v>404</v>
      </c>
      <c r="H61" s="99" t="s">
        <v>405</v>
      </c>
      <c r="I61" s="38" t="s">
        <v>77</v>
      </c>
      <c r="J61" s="38" t="s">
        <v>77</v>
      </c>
      <c r="K61" s="97">
        <v>26.4</v>
      </c>
      <c r="L61" s="97">
        <v>2017</v>
      </c>
      <c r="M61" s="101">
        <v>2020</v>
      </c>
      <c r="N61" s="99">
        <v>2030</v>
      </c>
      <c r="O61" s="35" t="s">
        <v>77</v>
      </c>
      <c r="P61" s="108">
        <v>0.23300000000000001</v>
      </c>
      <c r="Q61" s="109">
        <v>0.252</v>
      </c>
      <c r="R61" s="110">
        <v>0.26629999999999998</v>
      </c>
      <c r="S61" s="110">
        <v>0.2762</v>
      </c>
      <c r="T61" s="110">
        <v>0.28849999999999998</v>
      </c>
      <c r="U61" s="110">
        <v>0.30080000000000001</v>
      </c>
      <c r="V61" s="110">
        <v>0.31309999999999999</v>
      </c>
      <c r="W61" s="110">
        <v>0.32540000000000002</v>
      </c>
      <c r="X61" s="110">
        <v>0.32540000000000002</v>
      </c>
      <c r="Y61" s="110">
        <v>0.32640000000000002</v>
      </c>
      <c r="Z61" s="36" t="s">
        <v>406</v>
      </c>
      <c r="AA61" s="36" t="s">
        <v>406</v>
      </c>
      <c r="AB61" s="398" t="s">
        <v>425</v>
      </c>
      <c r="AC61" s="348">
        <v>4.7619047619047597E-3</v>
      </c>
      <c r="AD61" s="111" t="s">
        <v>426</v>
      </c>
      <c r="AE61" s="112" t="s">
        <v>427</v>
      </c>
      <c r="AF61" s="119" t="s">
        <v>410</v>
      </c>
      <c r="AG61" s="308" t="s">
        <v>410</v>
      </c>
      <c r="AH61" s="511" t="s">
        <v>106</v>
      </c>
      <c r="AI61" s="116" t="s">
        <v>346</v>
      </c>
      <c r="AJ61" s="524" t="s">
        <v>232</v>
      </c>
      <c r="AK61" s="34" t="s">
        <v>232</v>
      </c>
      <c r="AL61" s="114">
        <v>0</v>
      </c>
      <c r="AM61" s="175">
        <v>2019</v>
      </c>
      <c r="AN61" s="437">
        <v>2019</v>
      </c>
      <c r="AO61" s="437">
        <v>2020</v>
      </c>
      <c r="AP61" s="177">
        <v>400</v>
      </c>
      <c r="AQ61" s="177">
        <f>+AP61*1.1</f>
        <v>440.00000000000006</v>
      </c>
      <c r="AR61" s="177">
        <f t="shared" ref="AR61:BA61" si="11">+AQ61*1.1</f>
        <v>484.00000000000011</v>
      </c>
      <c r="AS61" s="186">
        <f t="shared" si="11"/>
        <v>532.4000000000002</v>
      </c>
      <c r="AT61" s="186">
        <f t="shared" si="11"/>
        <v>585.64000000000033</v>
      </c>
      <c r="AU61" s="186">
        <f t="shared" si="11"/>
        <v>644.20400000000041</v>
      </c>
      <c r="AV61" s="186">
        <f t="shared" si="11"/>
        <v>708.62440000000049</v>
      </c>
      <c r="AW61" s="186">
        <f t="shared" si="11"/>
        <v>779.4868400000006</v>
      </c>
      <c r="AX61" s="186">
        <f t="shared" si="11"/>
        <v>857.43552400000078</v>
      </c>
      <c r="AY61" s="186">
        <f t="shared" si="11"/>
        <v>943.17907640000089</v>
      </c>
      <c r="AZ61" s="186">
        <f t="shared" si="11"/>
        <v>1037.4969840400011</v>
      </c>
      <c r="BA61" s="186">
        <f t="shared" si="11"/>
        <v>1141.2466824440012</v>
      </c>
      <c r="BB61" s="186">
        <f>SUM(AP61:BA61)</f>
        <v>8553.7135068840053</v>
      </c>
      <c r="BC61" s="563">
        <v>64.646243999999996</v>
      </c>
      <c r="BD61" s="564">
        <v>65</v>
      </c>
      <c r="BE61" s="148" t="s">
        <v>125</v>
      </c>
      <c r="BF61" s="187">
        <v>7525</v>
      </c>
      <c r="BG61" s="563">
        <v>66.585631320000005</v>
      </c>
      <c r="BH61" s="564">
        <v>0</v>
      </c>
      <c r="BI61" s="148" t="s">
        <v>125</v>
      </c>
      <c r="BJ61" s="187">
        <v>7525</v>
      </c>
      <c r="BK61" s="563">
        <v>68.583200259600005</v>
      </c>
      <c r="BL61" s="564">
        <v>0</v>
      </c>
      <c r="BM61" s="566" t="s">
        <v>428</v>
      </c>
      <c r="BN61" s="565">
        <v>7525</v>
      </c>
      <c r="BO61" s="563">
        <v>70.640696267388009</v>
      </c>
      <c r="BP61" s="564">
        <v>0</v>
      </c>
      <c r="BQ61" s="566" t="s">
        <v>428</v>
      </c>
      <c r="BR61" s="565">
        <v>7525</v>
      </c>
      <c r="BS61" s="563">
        <v>72.759917155409653</v>
      </c>
      <c r="BT61" s="564">
        <v>0</v>
      </c>
      <c r="BU61" s="566" t="s">
        <v>428</v>
      </c>
      <c r="BV61" s="565">
        <v>7525</v>
      </c>
      <c r="BW61" s="563">
        <v>74.94271467007195</v>
      </c>
      <c r="BX61" s="564">
        <v>0</v>
      </c>
      <c r="BY61" s="566" t="s">
        <v>428</v>
      </c>
      <c r="BZ61" s="565">
        <v>7525</v>
      </c>
      <c r="CA61" s="563">
        <v>77.190996110174112</v>
      </c>
      <c r="CB61" s="564">
        <v>0</v>
      </c>
      <c r="CC61" s="566" t="s">
        <v>428</v>
      </c>
      <c r="CD61" s="565">
        <v>7525</v>
      </c>
      <c r="CE61" s="563">
        <v>79.506725993479336</v>
      </c>
      <c r="CF61" s="564">
        <v>0</v>
      </c>
      <c r="CG61" s="566" t="s">
        <v>428</v>
      </c>
      <c r="CH61" s="565">
        <v>7525</v>
      </c>
      <c r="CI61" s="563">
        <v>81.891927773283712</v>
      </c>
      <c r="CJ61" s="564">
        <v>0</v>
      </c>
      <c r="CK61" s="566" t="s">
        <v>428</v>
      </c>
      <c r="CL61" s="565">
        <v>7525</v>
      </c>
      <c r="CM61" s="563">
        <v>84.348685606482221</v>
      </c>
      <c r="CN61" s="564">
        <v>0</v>
      </c>
      <c r="CO61" s="566" t="s">
        <v>428</v>
      </c>
      <c r="CP61" s="565">
        <v>7525</v>
      </c>
      <c r="CQ61" s="563">
        <v>86.879146174676691</v>
      </c>
      <c r="CR61" s="564">
        <v>0</v>
      </c>
      <c r="CS61" s="566" t="s">
        <v>428</v>
      </c>
      <c r="CT61" s="565">
        <v>7525</v>
      </c>
      <c r="CU61" s="563">
        <v>89.485520559916992</v>
      </c>
      <c r="CV61" s="564">
        <v>0</v>
      </c>
      <c r="CW61" s="566" t="s">
        <v>428</v>
      </c>
      <c r="CX61" s="187">
        <v>7525</v>
      </c>
      <c r="CY61" s="210">
        <f t="shared" si="10"/>
        <v>917.46140589048264</v>
      </c>
      <c r="CZ61" s="118" t="s">
        <v>412</v>
      </c>
      <c r="DA61" s="118" t="s">
        <v>429</v>
      </c>
      <c r="DB61" s="118" t="s">
        <v>430</v>
      </c>
      <c r="DC61" s="118" t="s">
        <v>431</v>
      </c>
      <c r="DD61" s="118" t="s">
        <v>432</v>
      </c>
      <c r="DE61" s="324" t="s">
        <v>433</v>
      </c>
      <c r="DF61" s="99" t="s">
        <v>434</v>
      </c>
      <c r="DG61" s="99" t="s">
        <v>93</v>
      </c>
      <c r="DH61" s="99" t="s">
        <v>435</v>
      </c>
      <c r="DI61" s="99" t="s">
        <v>436</v>
      </c>
      <c r="DJ61" s="99">
        <v>3808380</v>
      </c>
      <c r="DK61" s="66" t="s">
        <v>87</v>
      </c>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row>
    <row r="62" spans="1:584" ht="85.5">
      <c r="A62" s="57" t="s">
        <v>401</v>
      </c>
      <c r="B62" s="765"/>
      <c r="C62" s="99" t="s">
        <v>1159</v>
      </c>
      <c r="D62" s="754"/>
      <c r="E62" s="107" t="s">
        <v>402</v>
      </c>
      <c r="F62" s="99" t="s">
        <v>403</v>
      </c>
      <c r="G62" s="104" t="s">
        <v>404</v>
      </c>
      <c r="H62" s="99" t="s">
        <v>405</v>
      </c>
      <c r="I62" s="38" t="s">
        <v>77</v>
      </c>
      <c r="J62" s="38" t="s">
        <v>77</v>
      </c>
      <c r="K62" s="97">
        <v>26.4</v>
      </c>
      <c r="L62" s="97">
        <v>2017</v>
      </c>
      <c r="M62" s="101">
        <v>2020</v>
      </c>
      <c r="N62" s="99">
        <v>2030</v>
      </c>
      <c r="O62" s="35" t="s">
        <v>77</v>
      </c>
      <c r="P62" s="108">
        <v>0.23300000000000001</v>
      </c>
      <c r="Q62" s="109">
        <v>0.252</v>
      </c>
      <c r="R62" s="110">
        <v>0.26629999999999998</v>
      </c>
      <c r="S62" s="110">
        <v>0.2762</v>
      </c>
      <c r="T62" s="110">
        <v>0.28849999999999998</v>
      </c>
      <c r="U62" s="110">
        <v>0.30080000000000001</v>
      </c>
      <c r="V62" s="110">
        <v>0.31309999999999999</v>
      </c>
      <c r="W62" s="110">
        <v>0.32540000000000002</v>
      </c>
      <c r="X62" s="110">
        <v>0.32540000000000002</v>
      </c>
      <c r="Y62" s="110">
        <v>0.32640000000000002</v>
      </c>
      <c r="Z62" s="36" t="s">
        <v>406</v>
      </c>
      <c r="AA62" s="36" t="s">
        <v>406</v>
      </c>
      <c r="AB62" s="398" t="s">
        <v>437</v>
      </c>
      <c r="AC62" s="348">
        <v>4.7619047619047597E-3</v>
      </c>
      <c r="AD62" s="103" t="s">
        <v>438</v>
      </c>
      <c r="AE62" s="112" t="s">
        <v>439</v>
      </c>
      <c r="AF62" s="119" t="s">
        <v>410</v>
      </c>
      <c r="AG62" s="104" t="s">
        <v>410</v>
      </c>
      <c r="AH62" s="328" t="s">
        <v>440</v>
      </c>
      <c r="AI62" s="99" t="s">
        <v>207</v>
      </c>
      <c r="AJ62" s="524" t="s">
        <v>232</v>
      </c>
      <c r="AK62" s="34" t="s">
        <v>232</v>
      </c>
      <c r="AL62" s="113">
        <v>0.71</v>
      </c>
      <c r="AM62" s="99">
        <v>2019</v>
      </c>
      <c r="AN62" s="99">
        <v>2021</v>
      </c>
      <c r="AO62" s="99">
        <v>2030</v>
      </c>
      <c r="AP62" s="114">
        <v>0.71</v>
      </c>
      <c r="AQ62" s="114">
        <v>0.71</v>
      </c>
      <c r="AR62" s="114">
        <v>1</v>
      </c>
      <c r="AS62" s="114">
        <v>1</v>
      </c>
      <c r="AT62" s="114">
        <v>1</v>
      </c>
      <c r="AU62" s="114">
        <v>1</v>
      </c>
      <c r="AV62" s="114">
        <v>1</v>
      </c>
      <c r="AW62" s="114">
        <v>1</v>
      </c>
      <c r="AX62" s="114">
        <v>1</v>
      </c>
      <c r="AY62" s="114">
        <v>1</v>
      </c>
      <c r="AZ62" s="114">
        <v>1</v>
      </c>
      <c r="BA62" s="114">
        <v>1</v>
      </c>
      <c r="BB62" s="114">
        <v>1</v>
      </c>
      <c r="BC62" s="563">
        <v>365.25351599999999</v>
      </c>
      <c r="BD62" s="563">
        <v>365</v>
      </c>
      <c r="BE62" s="148" t="s">
        <v>125</v>
      </c>
      <c r="BF62" s="666">
        <v>1186</v>
      </c>
      <c r="BG62" s="563">
        <v>376.86857780880001</v>
      </c>
      <c r="BH62" s="567">
        <v>0</v>
      </c>
      <c r="BI62" s="148" t="s">
        <v>125</v>
      </c>
      <c r="BJ62" s="666" t="s">
        <v>410</v>
      </c>
      <c r="BK62" s="563">
        <v>466.623598299744</v>
      </c>
      <c r="BL62" s="567">
        <v>0</v>
      </c>
      <c r="BM62" s="563" t="s">
        <v>441</v>
      </c>
      <c r="BN62" s="563" t="s">
        <v>410</v>
      </c>
      <c r="BO62" s="563">
        <v>482.97348516584202</v>
      </c>
      <c r="BP62" s="567">
        <v>0</v>
      </c>
      <c r="BQ62" s="568" t="s">
        <v>441</v>
      </c>
      <c r="BR62" s="567" t="s">
        <v>410</v>
      </c>
      <c r="BS62" s="563">
        <v>498.33204199411603</v>
      </c>
      <c r="BT62" s="567">
        <v>0</v>
      </c>
      <c r="BU62" s="568" t="s">
        <v>441</v>
      </c>
      <c r="BV62" s="567" t="s">
        <v>410</v>
      </c>
      <c r="BW62" s="563">
        <v>514.17900092952902</v>
      </c>
      <c r="BX62" s="567">
        <v>0</v>
      </c>
      <c r="BY62" s="568" t="s">
        <v>441</v>
      </c>
      <c r="BZ62" s="567" t="s">
        <v>410</v>
      </c>
      <c r="CA62" s="563">
        <v>530.52989315908803</v>
      </c>
      <c r="CB62" s="567">
        <v>0</v>
      </c>
      <c r="CC62" s="568" t="s">
        <v>441</v>
      </c>
      <c r="CD62" s="567" t="s">
        <v>410</v>
      </c>
      <c r="CE62" s="563">
        <v>547.40074376154701</v>
      </c>
      <c r="CF62" s="567">
        <v>0</v>
      </c>
      <c r="CG62" s="568" t="s">
        <v>441</v>
      </c>
      <c r="CH62" s="567" t="s">
        <v>410</v>
      </c>
      <c r="CI62" s="563">
        <v>564.808087413164</v>
      </c>
      <c r="CJ62" s="567">
        <v>0</v>
      </c>
      <c r="CK62" s="568" t="s">
        <v>441</v>
      </c>
      <c r="CL62" s="567" t="s">
        <v>410</v>
      </c>
      <c r="CM62" s="563">
        <v>582.76898459290305</v>
      </c>
      <c r="CN62" s="567">
        <v>0</v>
      </c>
      <c r="CO62" s="568" t="s">
        <v>441</v>
      </c>
      <c r="CP62" s="567" t="s">
        <v>410</v>
      </c>
      <c r="CQ62" s="563">
        <v>601.30103830295695</v>
      </c>
      <c r="CR62" s="567">
        <v>0</v>
      </c>
      <c r="CS62" s="568" t="s">
        <v>441</v>
      </c>
      <c r="CT62" s="567" t="s">
        <v>410</v>
      </c>
      <c r="CU62" s="563">
        <v>620.42241132099196</v>
      </c>
      <c r="CV62" s="567">
        <v>0</v>
      </c>
      <c r="CW62" s="568" t="s">
        <v>441</v>
      </c>
      <c r="CX62" s="99" t="s">
        <v>410</v>
      </c>
      <c r="CY62" s="210">
        <f t="shared" si="10"/>
        <v>6151.4613787486815</v>
      </c>
      <c r="CZ62" s="118" t="s">
        <v>412</v>
      </c>
      <c r="DA62" s="99" t="s">
        <v>423</v>
      </c>
      <c r="DB62" s="99" t="s">
        <v>442</v>
      </c>
      <c r="DC62" s="99" t="s">
        <v>443</v>
      </c>
      <c r="DD62" s="99" t="s">
        <v>444</v>
      </c>
      <c r="DE62" s="325" t="s">
        <v>445</v>
      </c>
      <c r="DF62" s="119" t="s">
        <v>251</v>
      </c>
      <c r="DG62" s="99" t="s">
        <v>446</v>
      </c>
      <c r="DH62" s="119" t="s">
        <v>251</v>
      </c>
      <c r="DI62" s="119" t="s">
        <v>251</v>
      </c>
      <c r="DJ62" s="119" t="s">
        <v>251</v>
      </c>
      <c r="DK62" s="66" t="s">
        <v>87</v>
      </c>
    </row>
    <row r="63" spans="1:584" ht="99.75">
      <c r="A63" s="57" t="s">
        <v>401</v>
      </c>
      <c r="B63" s="765"/>
      <c r="C63" s="99" t="s">
        <v>1159</v>
      </c>
      <c r="D63" s="754"/>
      <c r="E63" s="107" t="s">
        <v>402</v>
      </c>
      <c r="F63" s="99" t="s">
        <v>403</v>
      </c>
      <c r="G63" s="100" t="s">
        <v>447</v>
      </c>
      <c r="H63" s="99" t="s">
        <v>405</v>
      </c>
      <c r="I63" s="38" t="s">
        <v>77</v>
      </c>
      <c r="J63" s="38" t="s">
        <v>77</v>
      </c>
      <c r="K63" s="97">
        <v>26.4</v>
      </c>
      <c r="L63" s="97">
        <v>2017</v>
      </c>
      <c r="M63" s="101">
        <v>2020</v>
      </c>
      <c r="N63" s="99">
        <v>2030</v>
      </c>
      <c r="O63" s="35" t="s">
        <v>77</v>
      </c>
      <c r="P63" s="108">
        <v>0.23300000000000001</v>
      </c>
      <c r="Q63" s="109">
        <v>0.252</v>
      </c>
      <c r="R63" s="110">
        <v>0.26629999999999998</v>
      </c>
      <c r="S63" s="110">
        <v>0.2762</v>
      </c>
      <c r="T63" s="110">
        <v>0.28849999999999998</v>
      </c>
      <c r="U63" s="110">
        <v>0.30080000000000001</v>
      </c>
      <c r="V63" s="110">
        <v>0.31309999999999999</v>
      </c>
      <c r="W63" s="110">
        <v>0.32540000000000002</v>
      </c>
      <c r="X63" s="110">
        <v>0.32540000000000002</v>
      </c>
      <c r="Y63" s="110">
        <v>0.32640000000000002</v>
      </c>
      <c r="Z63" s="36" t="s">
        <v>406</v>
      </c>
      <c r="AA63" s="36" t="s">
        <v>406</v>
      </c>
      <c r="AB63" s="398" t="s">
        <v>448</v>
      </c>
      <c r="AC63" s="348">
        <v>4.7619047619047597E-3</v>
      </c>
      <c r="AD63" s="103" t="s">
        <v>449</v>
      </c>
      <c r="AE63" s="112" t="s">
        <v>450</v>
      </c>
      <c r="AF63" s="119" t="s">
        <v>410</v>
      </c>
      <c r="AG63" s="104" t="s">
        <v>410</v>
      </c>
      <c r="AH63" s="328" t="s">
        <v>440</v>
      </c>
      <c r="AI63" s="99" t="s">
        <v>207</v>
      </c>
      <c r="AJ63" s="524" t="s">
        <v>232</v>
      </c>
      <c r="AK63" s="34" t="s">
        <v>232</v>
      </c>
      <c r="AL63" s="114">
        <v>0</v>
      </c>
      <c r="AM63" s="99">
        <v>2019</v>
      </c>
      <c r="AN63" s="99">
        <v>2021</v>
      </c>
      <c r="AO63" s="99">
        <v>2030</v>
      </c>
      <c r="AP63" s="114">
        <v>0</v>
      </c>
      <c r="AQ63" s="114">
        <v>0</v>
      </c>
      <c r="AR63" s="114">
        <v>1</v>
      </c>
      <c r="AS63" s="114">
        <v>1</v>
      </c>
      <c r="AT63" s="114">
        <v>1</v>
      </c>
      <c r="AU63" s="114">
        <v>1</v>
      </c>
      <c r="AV63" s="114">
        <v>1</v>
      </c>
      <c r="AW63" s="114">
        <v>1</v>
      </c>
      <c r="AX63" s="114">
        <v>1</v>
      </c>
      <c r="AY63" s="114">
        <v>1</v>
      </c>
      <c r="AZ63" s="114">
        <v>1</v>
      </c>
      <c r="BA63" s="114">
        <v>1</v>
      </c>
      <c r="BB63" s="114">
        <v>1</v>
      </c>
      <c r="BC63" s="564">
        <v>0</v>
      </c>
      <c r="BD63" s="564">
        <v>0</v>
      </c>
      <c r="BE63" s="148" t="s">
        <v>87</v>
      </c>
      <c r="BF63" s="560" t="s">
        <v>87</v>
      </c>
      <c r="BG63" s="564">
        <v>0</v>
      </c>
      <c r="BH63" s="564">
        <v>0</v>
      </c>
      <c r="BI63" s="148" t="s">
        <v>125</v>
      </c>
      <c r="BJ63" s="560" t="s">
        <v>410</v>
      </c>
      <c r="BK63" s="563">
        <v>946.70602211583605</v>
      </c>
      <c r="BL63" s="564">
        <v>0</v>
      </c>
      <c r="BM63" s="568" t="s">
        <v>441</v>
      </c>
      <c r="BN63" s="567" t="s">
        <v>410</v>
      </c>
      <c r="BO63" s="563">
        <v>976.81127361912002</v>
      </c>
      <c r="BP63" s="564">
        <v>0</v>
      </c>
      <c r="BQ63" s="568" t="s">
        <v>441</v>
      </c>
      <c r="BR63" s="567" t="s">
        <v>410</v>
      </c>
      <c r="BS63" s="563">
        <v>1007.87387212021</v>
      </c>
      <c r="BT63" s="564">
        <v>0</v>
      </c>
      <c r="BU63" s="568" t="s">
        <v>441</v>
      </c>
      <c r="BV63" s="567" t="s">
        <v>410</v>
      </c>
      <c r="BW63" s="563">
        <v>1039.92426125363</v>
      </c>
      <c r="BX63" s="564">
        <v>0</v>
      </c>
      <c r="BY63" s="568" t="s">
        <v>441</v>
      </c>
      <c r="BZ63" s="567" t="s">
        <v>410</v>
      </c>
      <c r="CA63" s="563">
        <v>1072.9938527615</v>
      </c>
      <c r="CB63" s="564">
        <v>0</v>
      </c>
      <c r="CC63" s="568" t="s">
        <v>441</v>
      </c>
      <c r="CD63" s="567" t="s">
        <v>410</v>
      </c>
      <c r="CE63" s="563">
        <v>1107.1150572793099</v>
      </c>
      <c r="CF63" s="564">
        <v>0</v>
      </c>
      <c r="CG63" s="568" t="s">
        <v>441</v>
      </c>
      <c r="CH63" s="567" t="s">
        <v>410</v>
      </c>
      <c r="CI63" s="563">
        <v>1142.32131610079</v>
      </c>
      <c r="CJ63" s="564">
        <v>0</v>
      </c>
      <c r="CK63" s="568" t="s">
        <v>441</v>
      </c>
      <c r="CL63" s="567" t="s">
        <v>410</v>
      </c>
      <c r="CM63" s="563">
        <v>1178.6471339528</v>
      </c>
      <c r="CN63" s="564">
        <v>0</v>
      </c>
      <c r="CO63" s="568" t="s">
        <v>441</v>
      </c>
      <c r="CP63" s="567" t="s">
        <v>410</v>
      </c>
      <c r="CQ63" s="563">
        <v>1216.1281128124999</v>
      </c>
      <c r="CR63" s="564">
        <v>0</v>
      </c>
      <c r="CS63" s="568" t="s">
        <v>441</v>
      </c>
      <c r="CT63" s="563" t="s">
        <v>410</v>
      </c>
      <c r="CU63" s="563">
        <v>1254.8009867999399</v>
      </c>
      <c r="CV63" s="564">
        <v>0</v>
      </c>
      <c r="CW63" s="568" t="s">
        <v>441</v>
      </c>
      <c r="CX63" s="117" t="s">
        <v>410</v>
      </c>
      <c r="CY63" s="210">
        <f t="shared" si="10"/>
        <v>10943.321888815633</v>
      </c>
      <c r="CZ63" s="118" t="s">
        <v>412</v>
      </c>
      <c r="DA63" s="99" t="s">
        <v>423</v>
      </c>
      <c r="DB63" s="99" t="s">
        <v>442</v>
      </c>
      <c r="DC63" s="104" t="s">
        <v>443</v>
      </c>
      <c r="DD63" s="104" t="s">
        <v>444</v>
      </c>
      <c r="DE63" s="325" t="s">
        <v>445</v>
      </c>
      <c r="DF63" s="119" t="s">
        <v>251</v>
      </c>
      <c r="DG63" s="99" t="s">
        <v>446</v>
      </c>
      <c r="DH63" s="119" t="s">
        <v>251</v>
      </c>
      <c r="DI63" s="119" t="s">
        <v>251</v>
      </c>
      <c r="DJ63" s="119" t="s">
        <v>251</v>
      </c>
      <c r="DK63" s="66" t="s">
        <v>87</v>
      </c>
    </row>
    <row r="64" spans="1:584" ht="106.5" customHeight="1">
      <c r="A64" s="57" t="s">
        <v>401</v>
      </c>
      <c r="B64" s="765"/>
      <c r="C64" s="99" t="s">
        <v>1159</v>
      </c>
      <c r="D64" s="744"/>
      <c r="E64" s="107" t="s">
        <v>402</v>
      </c>
      <c r="F64" s="99" t="s">
        <v>403</v>
      </c>
      <c r="G64" s="100" t="s">
        <v>447</v>
      </c>
      <c r="H64" s="97" t="s">
        <v>405</v>
      </c>
      <c r="I64" s="38" t="s">
        <v>77</v>
      </c>
      <c r="J64" s="38" t="s">
        <v>77</v>
      </c>
      <c r="K64" s="97">
        <v>26.4</v>
      </c>
      <c r="L64" s="97">
        <v>2017</v>
      </c>
      <c r="M64" s="101">
        <v>2020</v>
      </c>
      <c r="N64" s="101">
        <v>2030</v>
      </c>
      <c r="O64" s="35" t="s">
        <v>77</v>
      </c>
      <c r="P64" s="182">
        <v>0.23300000000000001</v>
      </c>
      <c r="Q64" s="183">
        <v>0.252</v>
      </c>
      <c r="R64" s="184">
        <v>0.26629999999999998</v>
      </c>
      <c r="S64" s="184">
        <v>0.2762</v>
      </c>
      <c r="T64" s="184">
        <v>0.28849999999999998</v>
      </c>
      <c r="U64" s="184">
        <v>0.30080000000000001</v>
      </c>
      <c r="V64" s="184">
        <v>0.31309999999999999</v>
      </c>
      <c r="W64" s="184">
        <v>0.32540000000000002</v>
      </c>
      <c r="X64" s="184">
        <v>0.32540000000000002</v>
      </c>
      <c r="Y64" s="184">
        <v>0.32640000000000002</v>
      </c>
      <c r="Z64" s="36" t="s">
        <v>406</v>
      </c>
      <c r="AA64" s="36" t="s">
        <v>406</v>
      </c>
      <c r="AB64" s="656" t="s">
        <v>1174</v>
      </c>
      <c r="AC64" s="348">
        <v>4.7619047619047597E-3</v>
      </c>
      <c r="AD64" s="656" t="s">
        <v>1176</v>
      </c>
      <c r="AE64" s="112" t="s">
        <v>1175</v>
      </c>
      <c r="AF64" s="119" t="s">
        <v>410</v>
      </c>
      <c r="AG64" s="104" t="s">
        <v>410</v>
      </c>
      <c r="AH64" s="328" t="s">
        <v>440</v>
      </c>
      <c r="AI64" s="97" t="s">
        <v>207</v>
      </c>
      <c r="AJ64" s="524" t="s">
        <v>232</v>
      </c>
      <c r="AK64" s="34" t="s">
        <v>232</v>
      </c>
      <c r="AL64" s="101">
        <v>0</v>
      </c>
      <c r="AM64" s="101">
        <v>2019</v>
      </c>
      <c r="AN64" s="99">
        <v>2022</v>
      </c>
      <c r="AO64" s="99">
        <v>2030</v>
      </c>
      <c r="AP64" s="105">
        <v>0</v>
      </c>
      <c r="AQ64" s="105">
        <v>0</v>
      </c>
      <c r="AR64" s="105">
        <v>0</v>
      </c>
      <c r="AS64" s="121">
        <v>0.33333333333333298</v>
      </c>
      <c r="AT64" s="121">
        <f>+AS64+AS64</f>
        <v>0.66666666666666596</v>
      </c>
      <c r="AU64" s="106">
        <v>1</v>
      </c>
      <c r="AV64" s="106">
        <v>1</v>
      </c>
      <c r="AW64" s="106">
        <v>1</v>
      </c>
      <c r="AX64" s="106">
        <v>1</v>
      </c>
      <c r="AY64" s="106">
        <v>1</v>
      </c>
      <c r="AZ64" s="106">
        <v>1</v>
      </c>
      <c r="BA64" s="106">
        <v>1</v>
      </c>
      <c r="BB64" s="106">
        <v>1</v>
      </c>
      <c r="BC64" s="564">
        <v>0</v>
      </c>
      <c r="BD64" s="567">
        <v>0</v>
      </c>
      <c r="BE64" s="148" t="s">
        <v>87</v>
      </c>
      <c r="BF64" s="560" t="s">
        <v>87</v>
      </c>
      <c r="BG64" s="564">
        <v>0</v>
      </c>
      <c r="BH64" s="567">
        <v>0</v>
      </c>
      <c r="BI64" s="148" t="s">
        <v>125</v>
      </c>
      <c r="BJ64" s="560" t="s">
        <v>410</v>
      </c>
      <c r="BK64" s="563">
        <v>194.42649900000001</v>
      </c>
      <c r="BL64" s="567">
        <v>0</v>
      </c>
      <c r="BM64" s="567" t="s">
        <v>441</v>
      </c>
      <c r="BN64" s="567" t="s">
        <v>410</v>
      </c>
      <c r="BO64" s="563">
        <v>401.218523</v>
      </c>
      <c r="BP64" s="567">
        <v>0</v>
      </c>
      <c r="BQ64" s="567" t="s">
        <v>441</v>
      </c>
      <c r="BR64" s="567" t="s">
        <v>410</v>
      </c>
      <c r="BS64" s="563">
        <v>1241.931816</v>
      </c>
      <c r="BT64" s="567">
        <v>0</v>
      </c>
      <c r="BU64" s="568" t="s">
        <v>441</v>
      </c>
      <c r="BV64" s="567" t="s">
        <v>410</v>
      </c>
      <c r="BW64" s="563">
        <v>1281.4252477488001</v>
      </c>
      <c r="BX64" s="567">
        <v>0</v>
      </c>
      <c r="BY64" s="568" t="s">
        <v>441</v>
      </c>
      <c r="BZ64" s="567" t="s">
        <v>410</v>
      </c>
      <c r="CA64" s="563">
        <v>1322.17457062721</v>
      </c>
      <c r="CB64" s="567">
        <v>0</v>
      </c>
      <c r="CC64" s="568" t="s">
        <v>441</v>
      </c>
      <c r="CD64" s="567" t="s">
        <v>410</v>
      </c>
      <c r="CE64" s="563">
        <v>1364.2197219731599</v>
      </c>
      <c r="CF64" s="564">
        <v>0</v>
      </c>
      <c r="CG64" s="568" t="s">
        <v>441</v>
      </c>
      <c r="CH64" s="567" t="s">
        <v>410</v>
      </c>
      <c r="CI64" s="563">
        <v>1407.6019091318999</v>
      </c>
      <c r="CJ64" s="564">
        <v>0</v>
      </c>
      <c r="CK64" s="568" t="s">
        <v>441</v>
      </c>
      <c r="CL64" s="567" t="s">
        <v>410</v>
      </c>
      <c r="CM64" s="563">
        <v>1452.3636498423</v>
      </c>
      <c r="CN64" s="564">
        <v>0</v>
      </c>
      <c r="CO64" s="568" t="s">
        <v>441</v>
      </c>
      <c r="CP64" s="567" t="s">
        <v>410</v>
      </c>
      <c r="CQ64" s="563">
        <v>1498.54881390728</v>
      </c>
      <c r="CR64" s="564">
        <v>0</v>
      </c>
      <c r="CS64" s="568" t="s">
        <v>441</v>
      </c>
      <c r="CT64" s="567" t="s">
        <v>410</v>
      </c>
      <c r="CU64" s="563">
        <v>1546.20266618954</v>
      </c>
      <c r="CV64" s="567">
        <v>0</v>
      </c>
      <c r="CW64" s="568" t="s">
        <v>441</v>
      </c>
      <c r="CX64" s="99" t="s">
        <v>410</v>
      </c>
      <c r="CY64" s="210">
        <f t="shared" si="10"/>
        <v>11710.113417420191</v>
      </c>
      <c r="CZ64" s="480" t="s">
        <v>412</v>
      </c>
      <c r="DA64" s="101" t="s">
        <v>423</v>
      </c>
      <c r="DB64" s="97" t="s">
        <v>442</v>
      </c>
      <c r="DC64" s="100" t="s">
        <v>443</v>
      </c>
      <c r="DD64" s="97" t="s">
        <v>444</v>
      </c>
      <c r="DE64" s="481" t="s">
        <v>445</v>
      </c>
      <c r="DF64" s="474" t="s">
        <v>251</v>
      </c>
      <c r="DG64" s="101" t="s">
        <v>451</v>
      </c>
      <c r="DH64" s="474" t="s">
        <v>251</v>
      </c>
      <c r="DI64" s="474" t="s">
        <v>251</v>
      </c>
      <c r="DJ64" s="474" t="s">
        <v>251</v>
      </c>
      <c r="DK64" s="66" t="s">
        <v>87</v>
      </c>
    </row>
    <row r="65" spans="1:115" ht="96" customHeight="1">
      <c r="A65" s="57" t="s">
        <v>401</v>
      </c>
      <c r="B65" s="765"/>
      <c r="C65" s="392" t="s">
        <v>1160</v>
      </c>
      <c r="D65" s="743">
        <v>2.8571428571428598E-2</v>
      </c>
      <c r="E65" s="99" t="s">
        <v>452</v>
      </c>
      <c r="F65" s="383" t="s">
        <v>453</v>
      </c>
      <c r="G65" s="100" t="s">
        <v>447</v>
      </c>
      <c r="H65" s="100" t="s">
        <v>84</v>
      </c>
      <c r="I65" s="38" t="s">
        <v>77</v>
      </c>
      <c r="J65" s="38" t="s">
        <v>77</v>
      </c>
      <c r="K65" s="99" t="s">
        <v>454</v>
      </c>
      <c r="L65" s="97">
        <v>2017</v>
      </c>
      <c r="M65" s="101">
        <v>2020</v>
      </c>
      <c r="N65" s="101">
        <v>2030</v>
      </c>
      <c r="O65" s="35" t="s">
        <v>77</v>
      </c>
      <c r="P65" s="58" t="s">
        <v>454</v>
      </c>
      <c r="Q65" s="58" t="s">
        <v>454</v>
      </c>
      <c r="R65" s="58" t="s">
        <v>454</v>
      </c>
      <c r="S65" s="58" t="s">
        <v>454</v>
      </c>
      <c r="T65" s="58" t="s">
        <v>454</v>
      </c>
      <c r="U65" s="58" t="s">
        <v>454</v>
      </c>
      <c r="V65" s="58" t="s">
        <v>454</v>
      </c>
      <c r="W65" s="58" t="s">
        <v>454</v>
      </c>
      <c r="X65" s="58" t="s">
        <v>454</v>
      </c>
      <c r="Y65" s="58" t="s">
        <v>454</v>
      </c>
      <c r="Z65" s="58" t="s">
        <v>454</v>
      </c>
      <c r="AA65" s="58" t="s">
        <v>454</v>
      </c>
      <c r="AB65" s="398" t="s">
        <v>455</v>
      </c>
      <c r="AC65" s="348">
        <v>7.14285714285714E-3</v>
      </c>
      <c r="AD65" s="102" t="s">
        <v>456</v>
      </c>
      <c r="AE65" s="102" t="s">
        <v>457</v>
      </c>
      <c r="AF65" s="119" t="s">
        <v>410</v>
      </c>
      <c r="AG65" s="411" t="s">
        <v>410</v>
      </c>
      <c r="AH65" s="512" t="s">
        <v>106</v>
      </c>
      <c r="AI65" s="100" t="s">
        <v>207</v>
      </c>
      <c r="AJ65" s="412" t="s">
        <v>411</v>
      </c>
      <c r="AK65" s="353" t="s">
        <v>85</v>
      </c>
      <c r="AL65" s="100">
        <v>0</v>
      </c>
      <c r="AM65" s="100">
        <v>2019</v>
      </c>
      <c r="AN65" s="104">
        <v>2020</v>
      </c>
      <c r="AO65" s="104">
        <v>2030</v>
      </c>
      <c r="AP65" s="104">
        <v>0</v>
      </c>
      <c r="AQ65" s="98">
        <v>182500</v>
      </c>
      <c r="AR65" s="98">
        <v>182500</v>
      </c>
      <c r="AS65" s="98">
        <v>182500</v>
      </c>
      <c r="AT65" s="98">
        <v>182500</v>
      </c>
      <c r="AU65" s="98">
        <v>182500</v>
      </c>
      <c r="AV65" s="98">
        <v>182500</v>
      </c>
      <c r="AW65" s="98">
        <v>182500</v>
      </c>
      <c r="AX65" s="98">
        <v>182500</v>
      </c>
      <c r="AY65" s="98">
        <v>182500</v>
      </c>
      <c r="AZ65" s="98">
        <v>182500</v>
      </c>
      <c r="BA65" s="98">
        <v>182500</v>
      </c>
      <c r="BB65" s="100">
        <v>182500</v>
      </c>
      <c r="BC65" s="564">
        <v>0</v>
      </c>
      <c r="BD65" s="564">
        <v>0</v>
      </c>
      <c r="BE65" s="148" t="s">
        <v>87</v>
      </c>
      <c r="BF65" s="560" t="s">
        <v>87</v>
      </c>
      <c r="BG65" s="563">
        <v>261.5</v>
      </c>
      <c r="BH65" s="564">
        <v>0</v>
      </c>
      <c r="BI65" s="148" t="s">
        <v>125</v>
      </c>
      <c r="BJ65" s="411" t="s">
        <v>410</v>
      </c>
      <c r="BK65" s="563">
        <v>262.75</v>
      </c>
      <c r="BL65" s="564">
        <v>0</v>
      </c>
      <c r="BM65" s="151" t="s">
        <v>86</v>
      </c>
      <c r="BN65" s="564" t="s">
        <v>410</v>
      </c>
      <c r="BO65" s="563">
        <v>263</v>
      </c>
      <c r="BP65" s="564">
        <v>0</v>
      </c>
      <c r="BQ65" s="151" t="s">
        <v>86</v>
      </c>
      <c r="BR65" s="564" t="s">
        <v>410</v>
      </c>
      <c r="BS65" s="563">
        <v>263</v>
      </c>
      <c r="BT65" s="564">
        <v>0</v>
      </c>
      <c r="BU65" s="151" t="s">
        <v>86</v>
      </c>
      <c r="BV65" s="564" t="s">
        <v>410</v>
      </c>
      <c r="BW65" s="563">
        <v>263</v>
      </c>
      <c r="BX65" s="564">
        <v>0</v>
      </c>
      <c r="BY65" s="151" t="s">
        <v>86</v>
      </c>
      <c r="BZ65" s="564" t="s">
        <v>410</v>
      </c>
      <c r="CA65" s="563">
        <v>263</v>
      </c>
      <c r="CB65" s="564">
        <v>0</v>
      </c>
      <c r="CC65" s="151" t="s">
        <v>86</v>
      </c>
      <c r="CD65" s="564" t="s">
        <v>410</v>
      </c>
      <c r="CE65" s="563">
        <v>263</v>
      </c>
      <c r="CF65" s="564">
        <v>0</v>
      </c>
      <c r="CG65" s="151" t="s">
        <v>86</v>
      </c>
      <c r="CH65" s="564" t="s">
        <v>410</v>
      </c>
      <c r="CI65" s="563">
        <v>263</v>
      </c>
      <c r="CJ65" s="564">
        <v>0</v>
      </c>
      <c r="CK65" s="151" t="s">
        <v>86</v>
      </c>
      <c r="CL65" s="564" t="s">
        <v>410</v>
      </c>
      <c r="CM65" s="563">
        <v>263</v>
      </c>
      <c r="CN65" s="564">
        <v>0</v>
      </c>
      <c r="CO65" s="151" t="s">
        <v>86</v>
      </c>
      <c r="CP65" s="564" t="s">
        <v>410</v>
      </c>
      <c r="CQ65" s="563">
        <v>263</v>
      </c>
      <c r="CR65" s="564">
        <v>0</v>
      </c>
      <c r="CS65" s="151" t="s">
        <v>86</v>
      </c>
      <c r="CT65" s="564" t="s">
        <v>410</v>
      </c>
      <c r="CU65" s="563">
        <v>263</v>
      </c>
      <c r="CV65" s="564">
        <v>0</v>
      </c>
      <c r="CW65" s="151" t="s">
        <v>86</v>
      </c>
      <c r="CX65" s="104" t="s">
        <v>410</v>
      </c>
      <c r="CY65" s="210">
        <f t="shared" si="10"/>
        <v>2891.25</v>
      </c>
      <c r="CZ65" s="480" t="s">
        <v>412</v>
      </c>
      <c r="DA65" s="97" t="s">
        <v>423</v>
      </c>
      <c r="DB65" s="97" t="s">
        <v>442</v>
      </c>
      <c r="DC65" s="100" t="s">
        <v>443</v>
      </c>
      <c r="DD65" s="100" t="s">
        <v>444</v>
      </c>
      <c r="DE65" s="482" t="s">
        <v>445</v>
      </c>
      <c r="DF65" s="100" t="s">
        <v>251</v>
      </c>
      <c r="DG65" s="97" t="s">
        <v>458</v>
      </c>
      <c r="DH65" s="474" t="s">
        <v>251</v>
      </c>
      <c r="DI65" s="474" t="s">
        <v>251</v>
      </c>
      <c r="DJ65" s="474" t="s">
        <v>251</v>
      </c>
      <c r="DK65" s="66" t="s">
        <v>87</v>
      </c>
    </row>
    <row r="66" spans="1:115" ht="74.25" customHeight="1">
      <c r="A66" s="57" t="s">
        <v>401</v>
      </c>
      <c r="B66" s="765"/>
      <c r="C66" s="392" t="s">
        <v>1160</v>
      </c>
      <c r="D66" s="754"/>
      <c r="E66" s="99" t="s">
        <v>452</v>
      </c>
      <c r="F66" s="383" t="s">
        <v>453</v>
      </c>
      <c r="G66" s="100" t="s">
        <v>447</v>
      </c>
      <c r="H66" s="100" t="s">
        <v>84</v>
      </c>
      <c r="I66" s="38" t="s">
        <v>77</v>
      </c>
      <c r="J66" s="38" t="s">
        <v>77</v>
      </c>
      <c r="K66" s="99" t="s">
        <v>454</v>
      </c>
      <c r="L66" s="97">
        <v>2017</v>
      </c>
      <c r="M66" s="101">
        <v>2020</v>
      </c>
      <c r="N66" s="101">
        <v>2030</v>
      </c>
      <c r="O66" s="35" t="s">
        <v>77</v>
      </c>
      <c r="P66" s="58" t="s">
        <v>454</v>
      </c>
      <c r="Q66" s="58" t="s">
        <v>454</v>
      </c>
      <c r="R66" s="58" t="s">
        <v>454</v>
      </c>
      <c r="S66" s="58" t="s">
        <v>454</v>
      </c>
      <c r="T66" s="58" t="s">
        <v>454</v>
      </c>
      <c r="U66" s="58" t="s">
        <v>454</v>
      </c>
      <c r="V66" s="58" t="s">
        <v>454</v>
      </c>
      <c r="W66" s="58" t="s">
        <v>454</v>
      </c>
      <c r="X66" s="58" t="s">
        <v>454</v>
      </c>
      <c r="Y66" s="58" t="s">
        <v>454</v>
      </c>
      <c r="Z66" s="58" t="s">
        <v>454</v>
      </c>
      <c r="AA66" s="58" t="s">
        <v>454</v>
      </c>
      <c r="AB66" s="398" t="s">
        <v>459</v>
      </c>
      <c r="AC66" s="348">
        <v>7.14285714285714E-3</v>
      </c>
      <c r="AD66" s="128" t="s">
        <v>460</v>
      </c>
      <c r="AE66" s="190" t="s">
        <v>461</v>
      </c>
      <c r="AF66" s="119" t="s">
        <v>410</v>
      </c>
      <c r="AG66" s="104" t="s">
        <v>410</v>
      </c>
      <c r="AH66" s="512" t="s">
        <v>106</v>
      </c>
      <c r="AI66" s="104" t="s">
        <v>207</v>
      </c>
      <c r="AJ66" s="524" t="s">
        <v>232</v>
      </c>
      <c r="AK66" s="34" t="s">
        <v>232</v>
      </c>
      <c r="AL66" s="104">
        <v>0</v>
      </c>
      <c r="AM66" s="104">
        <v>2019</v>
      </c>
      <c r="AN66" s="99">
        <v>2020</v>
      </c>
      <c r="AO66" s="99">
        <v>2030</v>
      </c>
      <c r="AP66" s="125">
        <v>0</v>
      </c>
      <c r="AQ66" s="125">
        <v>0.1</v>
      </c>
      <c r="AR66" s="125">
        <v>0.2</v>
      </c>
      <c r="AS66" s="125">
        <v>0.3</v>
      </c>
      <c r="AT66" s="125">
        <v>0.4</v>
      </c>
      <c r="AU66" s="125">
        <v>0.5</v>
      </c>
      <c r="AV66" s="125">
        <v>0.6</v>
      </c>
      <c r="AW66" s="125">
        <v>0.7</v>
      </c>
      <c r="AX66" s="125">
        <v>0.8</v>
      </c>
      <c r="AY66" s="125">
        <v>0.9</v>
      </c>
      <c r="AZ66" s="125">
        <v>1</v>
      </c>
      <c r="BA66" s="125">
        <v>1</v>
      </c>
      <c r="BB66" s="125">
        <v>1</v>
      </c>
      <c r="BC66" s="564">
        <v>0</v>
      </c>
      <c r="BD66" s="564">
        <v>0</v>
      </c>
      <c r="BE66" s="148" t="s">
        <v>87</v>
      </c>
      <c r="BF66" s="560" t="s">
        <v>87</v>
      </c>
      <c r="BG66" s="564">
        <v>0</v>
      </c>
      <c r="BH66" s="564">
        <v>0</v>
      </c>
      <c r="BI66" s="148" t="s">
        <v>125</v>
      </c>
      <c r="BJ66" s="411" t="s">
        <v>410</v>
      </c>
      <c r="BK66" s="563">
        <v>1750.93220920612</v>
      </c>
      <c r="BL66" s="564">
        <v>0</v>
      </c>
      <c r="BM66" s="568" t="s">
        <v>441</v>
      </c>
      <c r="BN66" s="564" t="s">
        <v>410</v>
      </c>
      <c r="BO66" s="563">
        <v>1806.61185345887</v>
      </c>
      <c r="BP66" s="564">
        <v>0</v>
      </c>
      <c r="BQ66" s="568" t="s">
        <v>441</v>
      </c>
      <c r="BR66" s="564" t="s">
        <v>410</v>
      </c>
      <c r="BS66" s="563">
        <v>1864.0621103988699</v>
      </c>
      <c r="BT66" s="564">
        <v>0</v>
      </c>
      <c r="BU66" s="568" t="s">
        <v>441</v>
      </c>
      <c r="BV66" s="564" t="s">
        <v>410</v>
      </c>
      <c r="BW66" s="563">
        <v>1923.3392855095501</v>
      </c>
      <c r="BX66" s="564">
        <v>0</v>
      </c>
      <c r="BY66" s="568" t="s">
        <v>441</v>
      </c>
      <c r="BZ66" s="564" t="s">
        <v>410</v>
      </c>
      <c r="CA66" s="563">
        <v>1984.5014747887501</v>
      </c>
      <c r="CB66" s="564">
        <v>0</v>
      </c>
      <c r="CC66" s="568" t="s">
        <v>441</v>
      </c>
      <c r="CD66" s="564" t="s">
        <v>410</v>
      </c>
      <c r="CE66" s="563">
        <v>2047.6086216870401</v>
      </c>
      <c r="CF66" s="564">
        <v>0</v>
      </c>
      <c r="CG66" s="568" t="s">
        <v>441</v>
      </c>
      <c r="CH66" s="564" t="s">
        <v>410</v>
      </c>
      <c r="CI66" s="563">
        <v>2112.7225758566801</v>
      </c>
      <c r="CJ66" s="564">
        <v>0</v>
      </c>
      <c r="CK66" s="568" t="s">
        <v>441</v>
      </c>
      <c r="CL66" s="564" t="s">
        <v>410</v>
      </c>
      <c r="CM66" s="563">
        <v>2179.9071537689301</v>
      </c>
      <c r="CN66" s="564">
        <v>0</v>
      </c>
      <c r="CO66" s="568" t="s">
        <v>441</v>
      </c>
      <c r="CP66" s="564" t="s">
        <v>410</v>
      </c>
      <c r="CQ66" s="563">
        <v>2249.2282012587798</v>
      </c>
      <c r="CR66" s="564">
        <v>0</v>
      </c>
      <c r="CS66" s="568" t="s">
        <v>441</v>
      </c>
      <c r="CT66" s="564" t="s">
        <v>410</v>
      </c>
      <c r="CU66" s="563">
        <v>2320.7536580588098</v>
      </c>
      <c r="CV66" s="564">
        <v>0</v>
      </c>
      <c r="CW66" s="568" t="s">
        <v>441</v>
      </c>
      <c r="CX66" s="104" t="s">
        <v>410</v>
      </c>
      <c r="CY66" s="210">
        <f t="shared" si="10"/>
        <v>20239.667143992399</v>
      </c>
      <c r="CZ66" s="118" t="s">
        <v>412</v>
      </c>
      <c r="DA66" s="99" t="s">
        <v>429</v>
      </c>
      <c r="DB66" s="99" t="s">
        <v>442</v>
      </c>
      <c r="DC66" s="104" t="s">
        <v>443</v>
      </c>
      <c r="DD66" s="104" t="s">
        <v>444</v>
      </c>
      <c r="DE66" s="326" t="s">
        <v>445</v>
      </c>
      <c r="DF66" s="104" t="s">
        <v>251</v>
      </c>
      <c r="DG66" s="99" t="s">
        <v>462</v>
      </c>
      <c r="DH66" s="119" t="s">
        <v>251</v>
      </c>
      <c r="DI66" s="119" t="s">
        <v>251</v>
      </c>
      <c r="DJ66" s="119" t="s">
        <v>251</v>
      </c>
      <c r="DK66" s="66" t="s">
        <v>87</v>
      </c>
    </row>
    <row r="67" spans="1:115" ht="81" customHeight="1">
      <c r="A67" s="57" t="s">
        <v>401</v>
      </c>
      <c r="B67" s="765"/>
      <c r="C67" s="392" t="s">
        <v>1160</v>
      </c>
      <c r="D67" s="754"/>
      <c r="E67" s="99" t="s">
        <v>452</v>
      </c>
      <c r="F67" s="383" t="s">
        <v>453</v>
      </c>
      <c r="G67" s="100" t="s">
        <v>447</v>
      </c>
      <c r="H67" s="100" t="s">
        <v>84</v>
      </c>
      <c r="I67" s="38" t="s">
        <v>77</v>
      </c>
      <c r="J67" s="38" t="s">
        <v>77</v>
      </c>
      <c r="K67" s="99" t="s">
        <v>454</v>
      </c>
      <c r="L67" s="97">
        <v>2017</v>
      </c>
      <c r="M67" s="101">
        <v>2020</v>
      </c>
      <c r="N67" s="101">
        <v>2030</v>
      </c>
      <c r="O67" s="35" t="s">
        <v>77</v>
      </c>
      <c r="P67" s="58" t="s">
        <v>454</v>
      </c>
      <c r="Q67" s="58" t="s">
        <v>454</v>
      </c>
      <c r="R67" s="58" t="s">
        <v>454</v>
      </c>
      <c r="S67" s="58" t="s">
        <v>454</v>
      </c>
      <c r="T67" s="58" t="s">
        <v>454</v>
      </c>
      <c r="U67" s="58" t="s">
        <v>454</v>
      </c>
      <c r="V67" s="58" t="s">
        <v>454</v>
      </c>
      <c r="W67" s="58" t="s">
        <v>454</v>
      </c>
      <c r="X67" s="58" t="s">
        <v>454</v>
      </c>
      <c r="Y67" s="58" t="s">
        <v>454</v>
      </c>
      <c r="Z67" s="58" t="s">
        <v>454</v>
      </c>
      <c r="AA67" s="58" t="s">
        <v>454</v>
      </c>
      <c r="AB67" s="398" t="s">
        <v>463</v>
      </c>
      <c r="AC67" s="348">
        <v>7.14285714285714E-3</v>
      </c>
      <c r="AD67" s="191" t="s">
        <v>464</v>
      </c>
      <c r="AE67" s="176" t="s">
        <v>465</v>
      </c>
      <c r="AF67" s="119" t="s">
        <v>410</v>
      </c>
      <c r="AG67" s="104" t="s">
        <v>410</v>
      </c>
      <c r="AH67" s="512" t="s">
        <v>106</v>
      </c>
      <c r="AI67" s="104" t="s">
        <v>405</v>
      </c>
      <c r="AJ67" s="524" t="s">
        <v>232</v>
      </c>
      <c r="AK67" s="34" t="s">
        <v>232</v>
      </c>
      <c r="AL67" s="104" t="s">
        <v>466</v>
      </c>
      <c r="AM67" s="104">
        <v>2019</v>
      </c>
      <c r="AN67" s="104">
        <v>2019</v>
      </c>
      <c r="AO67" s="104">
        <v>2030</v>
      </c>
      <c r="AP67" s="124">
        <v>0.28239999999999998</v>
      </c>
      <c r="AQ67" s="124">
        <v>0.28239999999999998</v>
      </c>
      <c r="AR67" s="124">
        <f>+AQ67+7.189%</f>
        <v>0.35428999999999999</v>
      </c>
      <c r="AS67" s="124">
        <f t="shared" ref="AS67:AZ67" si="12">+AR67+7.189%</f>
        <v>0.42618</v>
      </c>
      <c r="AT67" s="124">
        <f t="shared" si="12"/>
        <v>0.49807000000000001</v>
      </c>
      <c r="AU67" s="124">
        <f t="shared" si="12"/>
        <v>0.56996000000000002</v>
      </c>
      <c r="AV67" s="124">
        <f t="shared" si="12"/>
        <v>0.64185000000000003</v>
      </c>
      <c r="AW67" s="124">
        <f t="shared" si="12"/>
        <v>0.71374000000000004</v>
      </c>
      <c r="AX67" s="124">
        <f t="shared" si="12"/>
        <v>0.78563000000000005</v>
      </c>
      <c r="AY67" s="124">
        <f t="shared" si="12"/>
        <v>0.85752000000000006</v>
      </c>
      <c r="AZ67" s="124">
        <f t="shared" si="12"/>
        <v>0.92941000000000007</v>
      </c>
      <c r="BA67" s="125">
        <f>+AZ67+7.061%</f>
        <v>1.0000200000000001</v>
      </c>
      <c r="BB67" s="125">
        <v>1</v>
      </c>
      <c r="BC67" s="563">
        <v>812.85119999999995</v>
      </c>
      <c r="BD67" s="564">
        <v>813</v>
      </c>
      <c r="BE67" s="564" t="s">
        <v>125</v>
      </c>
      <c r="BF67" s="411"/>
      <c r="BG67" s="563">
        <v>838.69986816000005</v>
      </c>
      <c r="BH67" s="564">
        <v>0</v>
      </c>
      <c r="BI67" s="148" t="s">
        <v>125</v>
      </c>
      <c r="BJ67" s="411" t="s">
        <v>410</v>
      </c>
      <c r="BK67" s="563">
        <v>1081.7131549999999</v>
      </c>
      <c r="BL67" s="564">
        <v>0</v>
      </c>
      <c r="BM67" s="568" t="s">
        <v>441</v>
      </c>
      <c r="BN67" s="564" t="s">
        <v>410</v>
      </c>
      <c r="BO67" s="563">
        <v>1339.3339599999999</v>
      </c>
      <c r="BP67" s="564">
        <v>0</v>
      </c>
      <c r="BQ67" s="568" t="s">
        <v>441</v>
      </c>
      <c r="BR67" s="564" t="s">
        <v>410</v>
      </c>
      <c r="BS67" s="563">
        <v>1612.2455769999999</v>
      </c>
      <c r="BT67" s="564">
        <v>0</v>
      </c>
      <c r="BU67" s="568" t="s">
        <v>441</v>
      </c>
      <c r="BV67" s="564" t="s">
        <v>410</v>
      </c>
      <c r="BW67" s="563">
        <v>1901.1599839999999</v>
      </c>
      <c r="BX67" s="564">
        <v>0</v>
      </c>
      <c r="BY67" s="568" t="s">
        <v>441</v>
      </c>
      <c r="BZ67" s="564" t="s">
        <v>410</v>
      </c>
      <c r="CA67" s="563">
        <v>2206.81898</v>
      </c>
      <c r="CB67" s="564">
        <v>0</v>
      </c>
      <c r="CC67" s="568" t="s">
        <v>441</v>
      </c>
      <c r="CD67" s="564" t="s">
        <v>410</v>
      </c>
      <c r="CE67" s="563">
        <v>2529.9953599999999</v>
      </c>
      <c r="CF67" s="564">
        <v>0</v>
      </c>
      <c r="CG67" s="568" t="s">
        <v>441</v>
      </c>
      <c r="CH67" s="564" t="s">
        <v>410</v>
      </c>
      <c r="CI67" s="563">
        <v>2871.494134</v>
      </c>
      <c r="CJ67" s="564">
        <v>0</v>
      </c>
      <c r="CK67" s="568" t="s">
        <v>441</v>
      </c>
      <c r="CL67" s="564" t="s">
        <v>410</v>
      </c>
      <c r="CM67" s="563">
        <v>3232.1537969999999</v>
      </c>
      <c r="CN67" s="564">
        <v>0</v>
      </c>
      <c r="CO67" s="568" t="s">
        <v>441</v>
      </c>
      <c r="CP67" s="564" t="s">
        <v>410</v>
      </c>
      <c r="CQ67" s="563">
        <v>3612.8476449999998</v>
      </c>
      <c r="CR67" s="564">
        <v>0</v>
      </c>
      <c r="CS67" s="568" t="s">
        <v>441</v>
      </c>
      <c r="CT67" s="564" t="s">
        <v>410</v>
      </c>
      <c r="CU67" s="563">
        <v>4060.3649690000002</v>
      </c>
      <c r="CV67" s="564">
        <v>0</v>
      </c>
      <c r="CW67" s="568" t="s">
        <v>441</v>
      </c>
      <c r="CX67" s="104" t="s">
        <v>410</v>
      </c>
      <c r="CY67" s="210">
        <f t="shared" si="10"/>
        <v>26099.67862916</v>
      </c>
      <c r="CZ67" s="118" t="s">
        <v>412</v>
      </c>
      <c r="DA67" s="99" t="s">
        <v>429</v>
      </c>
      <c r="DB67" s="99" t="s">
        <v>442</v>
      </c>
      <c r="DC67" s="104" t="s">
        <v>443</v>
      </c>
      <c r="DD67" s="104" t="s">
        <v>444</v>
      </c>
      <c r="DE67" s="327" t="s">
        <v>445</v>
      </c>
      <c r="DF67" s="119" t="s">
        <v>251</v>
      </c>
      <c r="DG67" s="99" t="s">
        <v>467</v>
      </c>
      <c r="DH67" s="119" t="s">
        <v>251</v>
      </c>
      <c r="DI67" s="119" t="s">
        <v>251</v>
      </c>
      <c r="DJ67" s="119" t="s">
        <v>251</v>
      </c>
      <c r="DK67" s="66" t="s">
        <v>87</v>
      </c>
    </row>
    <row r="68" spans="1:115" ht="70.5" customHeight="1">
      <c r="A68" s="57" t="s">
        <v>401</v>
      </c>
      <c r="B68" s="765"/>
      <c r="C68" s="392" t="s">
        <v>1160</v>
      </c>
      <c r="D68" s="744"/>
      <c r="E68" s="99" t="s">
        <v>452</v>
      </c>
      <c r="F68" s="383" t="s">
        <v>453</v>
      </c>
      <c r="G68" s="100" t="s">
        <v>447</v>
      </c>
      <c r="H68" s="100" t="s">
        <v>84</v>
      </c>
      <c r="I68" s="38" t="s">
        <v>77</v>
      </c>
      <c r="J68" s="38" t="s">
        <v>77</v>
      </c>
      <c r="K68" s="99" t="s">
        <v>454</v>
      </c>
      <c r="L68" s="97">
        <v>2017</v>
      </c>
      <c r="M68" s="101">
        <v>2020</v>
      </c>
      <c r="N68" s="101">
        <v>2030</v>
      </c>
      <c r="O68" s="35" t="s">
        <v>77</v>
      </c>
      <c r="P68" s="58" t="s">
        <v>454</v>
      </c>
      <c r="Q68" s="58" t="s">
        <v>454</v>
      </c>
      <c r="R68" s="58" t="s">
        <v>454</v>
      </c>
      <c r="S68" s="58" t="s">
        <v>454</v>
      </c>
      <c r="T68" s="58" t="s">
        <v>454</v>
      </c>
      <c r="U68" s="58" t="s">
        <v>454</v>
      </c>
      <c r="V68" s="58" t="s">
        <v>454</v>
      </c>
      <c r="W68" s="58" t="s">
        <v>454</v>
      </c>
      <c r="X68" s="58" t="s">
        <v>454</v>
      </c>
      <c r="Y68" s="58" t="s">
        <v>454</v>
      </c>
      <c r="Z68" s="58" t="s">
        <v>454</v>
      </c>
      <c r="AA68" s="58" t="s">
        <v>454</v>
      </c>
      <c r="AB68" s="398" t="s">
        <v>468</v>
      </c>
      <c r="AC68" s="348">
        <v>7.14285714285714E-3</v>
      </c>
      <c r="AD68" s="103" t="s">
        <v>469</v>
      </c>
      <c r="AE68" s="123" t="s">
        <v>470</v>
      </c>
      <c r="AF68" s="104" t="s">
        <v>471</v>
      </c>
      <c r="AG68" s="560" t="s">
        <v>472</v>
      </c>
      <c r="AH68" s="512" t="s">
        <v>106</v>
      </c>
      <c r="AI68" s="99" t="s">
        <v>405</v>
      </c>
      <c r="AJ68" s="412" t="s">
        <v>411</v>
      </c>
      <c r="AK68" s="353" t="s">
        <v>85</v>
      </c>
      <c r="AL68" s="104">
        <v>0</v>
      </c>
      <c r="AM68" s="104">
        <v>2019</v>
      </c>
      <c r="AN68" s="99">
        <v>2020</v>
      </c>
      <c r="AO68" s="99">
        <v>2030</v>
      </c>
      <c r="AP68" s="125">
        <v>0</v>
      </c>
      <c r="AQ68" s="125">
        <v>0</v>
      </c>
      <c r="AR68" s="125" t="s">
        <v>473</v>
      </c>
      <c r="AS68" s="125" t="s">
        <v>473</v>
      </c>
      <c r="AT68" s="125">
        <v>0.01</v>
      </c>
      <c r="AU68" s="125">
        <v>0.01</v>
      </c>
      <c r="AV68" s="125">
        <v>0.01</v>
      </c>
      <c r="AW68" s="125">
        <v>0.01</v>
      </c>
      <c r="AX68" s="125">
        <v>0.01</v>
      </c>
      <c r="AY68" s="125">
        <v>0.01</v>
      </c>
      <c r="AZ68" s="125">
        <v>0.01</v>
      </c>
      <c r="BA68" s="125">
        <v>0.01</v>
      </c>
      <c r="BB68" s="125">
        <v>0.01</v>
      </c>
      <c r="BC68" s="564">
        <v>0</v>
      </c>
      <c r="BD68" s="564">
        <v>0</v>
      </c>
      <c r="BE68" s="564" t="s">
        <v>87</v>
      </c>
      <c r="BF68" s="411" t="s">
        <v>87</v>
      </c>
      <c r="BG68" s="564">
        <v>0</v>
      </c>
      <c r="BH68" s="564">
        <v>0</v>
      </c>
      <c r="BI68" s="148" t="s">
        <v>125</v>
      </c>
      <c r="BJ68" s="411" t="s">
        <v>410</v>
      </c>
      <c r="BK68" s="563">
        <v>5921.8261980981697</v>
      </c>
      <c r="BL68" s="564">
        <v>0</v>
      </c>
      <c r="BM68" s="568" t="s">
        <v>441</v>
      </c>
      <c r="BN68" s="564" t="s">
        <v>410</v>
      </c>
      <c r="BO68" s="563">
        <v>6110.1402711976998</v>
      </c>
      <c r="BP68" s="564">
        <v>0</v>
      </c>
      <c r="BQ68" s="568" t="s">
        <v>441</v>
      </c>
      <c r="BR68" s="564" t="s">
        <v>410</v>
      </c>
      <c r="BS68" s="563">
        <v>6304.4427318217804</v>
      </c>
      <c r="BT68" s="564">
        <v>0</v>
      </c>
      <c r="BU68" s="568" t="s">
        <v>441</v>
      </c>
      <c r="BV68" s="564" t="s">
        <v>410</v>
      </c>
      <c r="BW68" s="563">
        <v>6504.9240106937204</v>
      </c>
      <c r="BX68" s="564">
        <v>0</v>
      </c>
      <c r="BY68" s="568" t="s">
        <v>441</v>
      </c>
      <c r="BZ68" s="564" t="s">
        <v>410</v>
      </c>
      <c r="CA68" s="563">
        <v>6711.78059423378</v>
      </c>
      <c r="CB68" s="564">
        <v>0</v>
      </c>
      <c r="CC68" s="568" t="s">
        <v>441</v>
      </c>
      <c r="CD68" s="564" t="s">
        <v>410</v>
      </c>
      <c r="CE68" s="563">
        <v>6925.2152171304097</v>
      </c>
      <c r="CF68" s="564">
        <v>0</v>
      </c>
      <c r="CG68" s="568" t="s">
        <v>441</v>
      </c>
      <c r="CH68" s="564" t="s">
        <v>410</v>
      </c>
      <c r="CI68" s="563">
        <v>7145.4370610351598</v>
      </c>
      <c r="CJ68" s="564">
        <v>0</v>
      </c>
      <c r="CK68" s="568" t="s">
        <v>441</v>
      </c>
      <c r="CL68" s="564" t="s">
        <v>410</v>
      </c>
      <c r="CM68" s="563">
        <v>7372.6619595760803</v>
      </c>
      <c r="CN68" s="564">
        <v>0</v>
      </c>
      <c r="CO68" s="568" t="s">
        <v>441</v>
      </c>
      <c r="CP68" s="564" t="s">
        <v>410</v>
      </c>
      <c r="CQ68" s="563">
        <v>7607.1126098905997</v>
      </c>
      <c r="CR68" s="564">
        <v>0</v>
      </c>
      <c r="CS68" s="568" t="s">
        <v>441</v>
      </c>
      <c r="CT68" s="564" t="s">
        <v>410</v>
      </c>
      <c r="CU68" s="563">
        <v>7849.0187908851203</v>
      </c>
      <c r="CV68" s="564">
        <v>0</v>
      </c>
      <c r="CW68" s="568" t="s">
        <v>441</v>
      </c>
      <c r="CX68" s="104" t="s">
        <v>410</v>
      </c>
      <c r="CY68" s="210">
        <f t="shared" si="10"/>
        <v>68452.559444562517</v>
      </c>
      <c r="CZ68" s="118" t="s">
        <v>412</v>
      </c>
      <c r="DA68" s="99" t="s">
        <v>423</v>
      </c>
      <c r="DB68" s="99" t="s">
        <v>442</v>
      </c>
      <c r="DC68" s="104" t="s">
        <v>443</v>
      </c>
      <c r="DD68" s="104" t="s">
        <v>444</v>
      </c>
      <c r="DE68" s="327" t="s">
        <v>445</v>
      </c>
      <c r="DF68" s="119" t="s">
        <v>251</v>
      </c>
      <c r="DG68" s="99" t="s">
        <v>107</v>
      </c>
      <c r="DH68" s="119" t="s">
        <v>251</v>
      </c>
      <c r="DI68" s="119" t="s">
        <v>251</v>
      </c>
      <c r="DJ68" s="119" t="s">
        <v>251</v>
      </c>
      <c r="DK68" s="66" t="s">
        <v>87</v>
      </c>
    </row>
    <row r="69" spans="1:115" ht="123" customHeight="1">
      <c r="A69" s="57" t="s">
        <v>401</v>
      </c>
      <c r="B69" s="765"/>
      <c r="C69" s="461" t="s">
        <v>1161</v>
      </c>
      <c r="D69" s="743">
        <v>2.8571428571428598E-2</v>
      </c>
      <c r="E69" s="99" t="s">
        <v>475</v>
      </c>
      <c r="F69" s="188" t="s">
        <v>476</v>
      </c>
      <c r="G69" s="100" t="s">
        <v>447</v>
      </c>
      <c r="H69" s="100" t="s">
        <v>477</v>
      </c>
      <c r="I69" s="38" t="s">
        <v>77</v>
      </c>
      <c r="J69" s="38" t="s">
        <v>77</v>
      </c>
      <c r="K69" s="192" t="s">
        <v>478</v>
      </c>
      <c r="L69" s="192">
        <v>2019</v>
      </c>
      <c r="M69" s="101">
        <v>2020</v>
      </c>
      <c r="N69" s="101">
        <v>2030</v>
      </c>
      <c r="O69" s="35" t="s">
        <v>77</v>
      </c>
      <c r="P69" s="58">
        <v>81.77</v>
      </c>
      <c r="Q69" s="193">
        <v>80.77</v>
      </c>
      <c r="R69" s="192">
        <v>79.77</v>
      </c>
      <c r="S69" s="192">
        <v>78.77</v>
      </c>
      <c r="T69" s="192">
        <v>77.77</v>
      </c>
      <c r="U69" s="192">
        <v>76.77</v>
      </c>
      <c r="V69" s="192">
        <v>75.77</v>
      </c>
      <c r="W69" s="192">
        <v>74.77</v>
      </c>
      <c r="X69" s="192">
        <v>73.77</v>
      </c>
      <c r="Y69" s="192">
        <v>73.22</v>
      </c>
      <c r="Z69" s="189">
        <v>72.77</v>
      </c>
      <c r="AA69" s="189">
        <v>72.77</v>
      </c>
      <c r="AB69" s="398" t="s">
        <v>479</v>
      </c>
      <c r="AC69" s="348">
        <v>9.5238095238095195E-3</v>
      </c>
      <c r="AD69" s="128" t="s">
        <v>480</v>
      </c>
      <c r="AE69" s="190" t="s">
        <v>481</v>
      </c>
      <c r="AF69" s="104" t="s">
        <v>471</v>
      </c>
      <c r="AG69" s="127" t="s">
        <v>482</v>
      </c>
      <c r="AH69" s="512" t="s">
        <v>106</v>
      </c>
      <c r="AI69" s="100" t="s">
        <v>207</v>
      </c>
      <c r="AJ69" s="524" t="s">
        <v>232</v>
      </c>
      <c r="AK69" s="34" t="s">
        <v>232</v>
      </c>
      <c r="AL69" s="196">
        <v>0</v>
      </c>
      <c r="AM69" s="196">
        <v>2019</v>
      </c>
      <c r="AN69" s="122">
        <v>2022</v>
      </c>
      <c r="AO69" s="122">
        <v>2030</v>
      </c>
      <c r="AP69" s="197">
        <v>0</v>
      </c>
      <c r="AQ69" s="197">
        <v>0</v>
      </c>
      <c r="AR69" s="197">
        <v>0</v>
      </c>
      <c r="AS69" s="197">
        <v>1</v>
      </c>
      <c r="AT69" s="197">
        <v>1</v>
      </c>
      <c r="AU69" s="197">
        <v>1</v>
      </c>
      <c r="AV69" s="197">
        <v>1</v>
      </c>
      <c r="AW69" s="197">
        <v>1</v>
      </c>
      <c r="AX69" s="197">
        <v>1</v>
      </c>
      <c r="AY69" s="197">
        <v>1</v>
      </c>
      <c r="AZ69" s="197">
        <v>1</v>
      </c>
      <c r="BA69" s="197">
        <v>1</v>
      </c>
      <c r="BB69" s="198">
        <v>1</v>
      </c>
      <c r="BC69" s="569">
        <v>0</v>
      </c>
      <c r="BD69" s="569">
        <v>0</v>
      </c>
      <c r="BE69" s="564" t="s">
        <v>87</v>
      </c>
      <c r="BF69" s="411" t="s">
        <v>87</v>
      </c>
      <c r="BG69" s="569">
        <v>0</v>
      </c>
      <c r="BH69" s="569">
        <v>0</v>
      </c>
      <c r="BI69" s="148" t="s">
        <v>125</v>
      </c>
      <c r="BJ69" s="667" t="s">
        <v>410</v>
      </c>
      <c r="BK69" s="569">
        <v>0</v>
      </c>
      <c r="BL69" s="569">
        <v>0</v>
      </c>
      <c r="BM69" s="151" t="s">
        <v>86</v>
      </c>
      <c r="BN69" s="569" t="s">
        <v>410</v>
      </c>
      <c r="BO69" s="563">
        <v>4252.65505243809</v>
      </c>
      <c r="BP69" s="569">
        <v>0</v>
      </c>
      <c r="BQ69" s="151" t="s">
        <v>86</v>
      </c>
      <c r="BR69" s="569" t="s">
        <v>410</v>
      </c>
      <c r="BS69" s="563">
        <v>4387.8894831056195</v>
      </c>
      <c r="BT69" s="570">
        <v>0</v>
      </c>
      <c r="BU69" s="151" t="s">
        <v>86</v>
      </c>
      <c r="BV69" s="569" t="s">
        <v>410</v>
      </c>
      <c r="BW69" s="563">
        <v>4527.4243686683803</v>
      </c>
      <c r="BX69" s="570">
        <v>0</v>
      </c>
      <c r="BY69" s="151" t="s">
        <v>86</v>
      </c>
      <c r="BZ69" s="569" t="s">
        <v>410</v>
      </c>
      <c r="CA69" s="563">
        <v>4671.3964635920402</v>
      </c>
      <c r="CB69" s="570">
        <v>0</v>
      </c>
      <c r="CC69" s="151" t="s">
        <v>86</v>
      </c>
      <c r="CD69" s="569" t="s">
        <v>410</v>
      </c>
      <c r="CE69" s="563">
        <v>4819.9468711342597</v>
      </c>
      <c r="CF69" s="569">
        <v>0</v>
      </c>
      <c r="CG69" s="151" t="s">
        <v>86</v>
      </c>
      <c r="CH69" s="569" t="s">
        <v>410</v>
      </c>
      <c r="CI69" s="563">
        <v>4973.2211816363297</v>
      </c>
      <c r="CJ69" s="569">
        <v>0</v>
      </c>
      <c r="CK69" s="151" t="s">
        <v>86</v>
      </c>
      <c r="CL69" s="569" t="s">
        <v>410</v>
      </c>
      <c r="CM69" s="563">
        <v>5131.3696152123703</v>
      </c>
      <c r="CN69" s="569">
        <v>0</v>
      </c>
      <c r="CO69" s="151" t="s">
        <v>86</v>
      </c>
      <c r="CP69" s="569" t="s">
        <v>410</v>
      </c>
      <c r="CQ69" s="563">
        <v>5294.5471689761198</v>
      </c>
      <c r="CR69" s="569">
        <v>0</v>
      </c>
      <c r="CS69" s="151" t="s">
        <v>86</v>
      </c>
      <c r="CT69" s="569" t="s">
        <v>410</v>
      </c>
      <c r="CU69" s="563">
        <v>5462.9137689495601</v>
      </c>
      <c r="CV69" s="570">
        <v>0</v>
      </c>
      <c r="CW69" s="151" t="s">
        <v>86</v>
      </c>
      <c r="CX69" s="122" t="s">
        <v>410</v>
      </c>
      <c r="CY69" s="210">
        <f t="shared" si="10"/>
        <v>43521.363973712774</v>
      </c>
      <c r="CZ69" s="483" t="s">
        <v>412</v>
      </c>
      <c r="DA69" s="194" t="s">
        <v>423</v>
      </c>
      <c r="DB69" s="199" t="s">
        <v>442</v>
      </c>
      <c r="DC69" s="195" t="s">
        <v>443</v>
      </c>
      <c r="DD69" s="97" t="s">
        <v>444</v>
      </c>
      <c r="DE69" s="200" t="s">
        <v>445</v>
      </c>
      <c r="DF69" s="97" t="s">
        <v>251</v>
      </c>
      <c r="DG69" s="97" t="s">
        <v>483</v>
      </c>
      <c r="DH69" s="474" t="s">
        <v>251</v>
      </c>
      <c r="DI69" s="474" t="s">
        <v>251</v>
      </c>
      <c r="DJ69" s="474" t="s">
        <v>251</v>
      </c>
      <c r="DK69" s="66" t="s">
        <v>87</v>
      </c>
    </row>
    <row r="70" spans="1:115" ht="123" customHeight="1">
      <c r="A70" s="57" t="s">
        <v>401</v>
      </c>
      <c r="B70" s="765"/>
      <c r="C70" s="461" t="s">
        <v>474</v>
      </c>
      <c r="D70" s="754"/>
      <c r="E70" s="99" t="s">
        <v>475</v>
      </c>
      <c r="F70" s="188" t="s">
        <v>476</v>
      </c>
      <c r="G70" s="100" t="s">
        <v>447</v>
      </c>
      <c r="H70" s="100" t="s">
        <v>477</v>
      </c>
      <c r="I70" s="38" t="s">
        <v>77</v>
      </c>
      <c r="J70" s="38" t="s">
        <v>77</v>
      </c>
      <c r="K70" s="192" t="s">
        <v>484</v>
      </c>
      <c r="L70" s="192">
        <v>2019</v>
      </c>
      <c r="M70" s="101">
        <v>2020</v>
      </c>
      <c r="N70" s="101">
        <v>2030</v>
      </c>
      <c r="O70" s="35" t="s">
        <v>77</v>
      </c>
      <c r="P70" s="58">
        <v>81.77</v>
      </c>
      <c r="Q70" s="193">
        <v>80.77</v>
      </c>
      <c r="R70" s="192">
        <v>79.77</v>
      </c>
      <c r="S70" s="192">
        <v>78.77</v>
      </c>
      <c r="T70" s="192">
        <v>77.77</v>
      </c>
      <c r="U70" s="192">
        <v>76.77</v>
      </c>
      <c r="V70" s="192">
        <v>75.77</v>
      </c>
      <c r="W70" s="192">
        <v>74.77</v>
      </c>
      <c r="X70" s="192">
        <v>73.77</v>
      </c>
      <c r="Y70" s="192">
        <v>73.22</v>
      </c>
      <c r="Z70" s="189">
        <v>72.77</v>
      </c>
      <c r="AA70" s="189">
        <v>72.77</v>
      </c>
      <c r="AB70" s="398" t="s">
        <v>485</v>
      </c>
      <c r="AC70" s="348">
        <v>9.5238095238095195E-3</v>
      </c>
      <c r="AD70" s="97" t="s">
        <v>486</v>
      </c>
      <c r="AE70" s="99" t="s">
        <v>487</v>
      </c>
      <c r="AF70" s="104" t="s">
        <v>471</v>
      </c>
      <c r="AG70" s="127" t="s">
        <v>482</v>
      </c>
      <c r="AH70" s="479" t="s">
        <v>488</v>
      </c>
      <c r="AI70" s="101" t="s">
        <v>346</v>
      </c>
      <c r="AJ70" s="412" t="s">
        <v>411</v>
      </c>
      <c r="AK70" s="353" t="s">
        <v>85</v>
      </c>
      <c r="AL70" s="101">
        <v>3000</v>
      </c>
      <c r="AM70" s="101">
        <v>2018</v>
      </c>
      <c r="AN70" s="99">
        <v>2019</v>
      </c>
      <c r="AO70" s="99">
        <v>2030</v>
      </c>
      <c r="AP70" s="101">
        <v>3000</v>
      </c>
      <c r="AQ70" s="101">
        <v>3000</v>
      </c>
      <c r="AR70" s="101">
        <v>3000</v>
      </c>
      <c r="AS70" s="101">
        <v>3000</v>
      </c>
      <c r="AT70" s="101">
        <v>3000</v>
      </c>
      <c r="AU70" s="101">
        <v>3000</v>
      </c>
      <c r="AV70" s="101">
        <v>3000</v>
      </c>
      <c r="AW70" s="101">
        <v>3000</v>
      </c>
      <c r="AX70" s="101">
        <v>3000</v>
      </c>
      <c r="AY70" s="101">
        <v>3000</v>
      </c>
      <c r="AZ70" s="101">
        <v>3000</v>
      </c>
      <c r="BA70" s="101">
        <v>3000</v>
      </c>
      <c r="BB70" s="97">
        <v>33000</v>
      </c>
      <c r="BC70" s="563">
        <v>250</v>
      </c>
      <c r="BD70" s="563">
        <v>250</v>
      </c>
      <c r="BE70" s="564" t="s">
        <v>125</v>
      </c>
      <c r="BF70" s="560">
        <v>971</v>
      </c>
      <c r="BG70" s="563">
        <v>250</v>
      </c>
      <c r="BH70" s="563">
        <v>250</v>
      </c>
      <c r="BI70" s="148" t="s">
        <v>125</v>
      </c>
      <c r="BJ70" s="560">
        <v>971</v>
      </c>
      <c r="BK70" s="563">
        <v>250</v>
      </c>
      <c r="BL70" s="563">
        <v>250</v>
      </c>
      <c r="BM70" s="567" t="s">
        <v>489</v>
      </c>
      <c r="BN70" s="567">
        <v>971</v>
      </c>
      <c r="BO70" s="563">
        <v>250</v>
      </c>
      <c r="BP70" s="563">
        <v>250</v>
      </c>
      <c r="BQ70" s="567" t="s">
        <v>489</v>
      </c>
      <c r="BR70" s="567">
        <v>971</v>
      </c>
      <c r="BS70" s="563">
        <v>250</v>
      </c>
      <c r="BT70" s="563">
        <v>250</v>
      </c>
      <c r="BU70" s="567" t="s">
        <v>489</v>
      </c>
      <c r="BV70" s="567">
        <v>971</v>
      </c>
      <c r="BW70" s="563">
        <v>250</v>
      </c>
      <c r="BX70" s="563">
        <v>250</v>
      </c>
      <c r="BY70" s="567" t="s">
        <v>489</v>
      </c>
      <c r="BZ70" s="567">
        <v>971</v>
      </c>
      <c r="CA70" s="563">
        <v>250</v>
      </c>
      <c r="CB70" s="563">
        <v>250</v>
      </c>
      <c r="CC70" s="567" t="s">
        <v>489</v>
      </c>
      <c r="CD70" s="567">
        <v>971</v>
      </c>
      <c r="CE70" s="563">
        <v>250</v>
      </c>
      <c r="CF70" s="563">
        <v>250</v>
      </c>
      <c r="CG70" s="567" t="s">
        <v>489</v>
      </c>
      <c r="CH70" s="567">
        <v>971</v>
      </c>
      <c r="CI70" s="563">
        <v>250</v>
      </c>
      <c r="CJ70" s="563">
        <v>250</v>
      </c>
      <c r="CK70" s="567" t="s">
        <v>489</v>
      </c>
      <c r="CL70" s="567">
        <v>971</v>
      </c>
      <c r="CM70" s="563">
        <v>250</v>
      </c>
      <c r="CN70" s="563">
        <v>250</v>
      </c>
      <c r="CO70" s="567" t="s">
        <v>489</v>
      </c>
      <c r="CP70" s="567">
        <v>971</v>
      </c>
      <c r="CQ70" s="563">
        <v>250</v>
      </c>
      <c r="CR70" s="563">
        <v>250</v>
      </c>
      <c r="CS70" s="567" t="s">
        <v>489</v>
      </c>
      <c r="CT70" s="651">
        <v>971</v>
      </c>
      <c r="CU70" s="563">
        <v>250</v>
      </c>
      <c r="CV70" s="115">
        <v>250000000</v>
      </c>
      <c r="CW70" s="567" t="s">
        <v>489</v>
      </c>
      <c r="CX70" s="99">
        <v>971</v>
      </c>
      <c r="CY70" s="210">
        <f t="shared" si="10"/>
        <v>3000</v>
      </c>
      <c r="CZ70" s="34" t="s">
        <v>88</v>
      </c>
      <c r="DA70" s="101" t="s">
        <v>275</v>
      </c>
      <c r="DB70" s="101" t="s">
        <v>490</v>
      </c>
      <c r="DC70" s="101" t="s">
        <v>251</v>
      </c>
      <c r="DD70" s="101">
        <v>3100411</v>
      </c>
      <c r="DE70" s="479" t="s">
        <v>491</v>
      </c>
      <c r="DF70" s="101" t="s">
        <v>87</v>
      </c>
      <c r="DG70" s="101" t="s">
        <v>87</v>
      </c>
      <c r="DH70" s="101" t="s">
        <v>87</v>
      </c>
      <c r="DI70" s="101" t="s">
        <v>87</v>
      </c>
      <c r="DJ70" s="101" t="s">
        <v>87</v>
      </c>
      <c r="DK70" s="66" t="s">
        <v>87</v>
      </c>
    </row>
    <row r="71" spans="1:115" ht="123" customHeight="1">
      <c r="A71" s="57" t="s">
        <v>401</v>
      </c>
      <c r="B71" s="765"/>
      <c r="C71" s="461" t="s">
        <v>474</v>
      </c>
      <c r="D71" s="744"/>
      <c r="E71" s="99" t="s">
        <v>475</v>
      </c>
      <c r="F71" s="188" t="s">
        <v>476</v>
      </c>
      <c r="G71" s="100" t="s">
        <v>447</v>
      </c>
      <c r="H71" s="100" t="s">
        <v>477</v>
      </c>
      <c r="I71" s="38" t="s">
        <v>77</v>
      </c>
      <c r="J71" s="38" t="s">
        <v>77</v>
      </c>
      <c r="K71" s="192" t="s">
        <v>492</v>
      </c>
      <c r="L71" s="192">
        <v>2019</v>
      </c>
      <c r="M71" s="101">
        <v>2020</v>
      </c>
      <c r="N71" s="101">
        <v>2030</v>
      </c>
      <c r="O71" s="35" t="s">
        <v>77</v>
      </c>
      <c r="P71" s="58">
        <v>81.77</v>
      </c>
      <c r="Q71" s="193">
        <v>80.77</v>
      </c>
      <c r="R71" s="192">
        <v>79.77</v>
      </c>
      <c r="S71" s="192">
        <v>78.77</v>
      </c>
      <c r="T71" s="192">
        <v>77.77</v>
      </c>
      <c r="U71" s="192">
        <v>76.77</v>
      </c>
      <c r="V71" s="192">
        <v>75.77</v>
      </c>
      <c r="W71" s="192">
        <v>74.77</v>
      </c>
      <c r="X71" s="192">
        <v>73.77</v>
      </c>
      <c r="Y71" s="192">
        <v>73.22</v>
      </c>
      <c r="Z71" s="189">
        <v>72.77</v>
      </c>
      <c r="AA71" s="189">
        <v>72.77</v>
      </c>
      <c r="AB71" s="398" t="s">
        <v>493</v>
      </c>
      <c r="AC71" s="348">
        <v>9.5238095238095195E-3</v>
      </c>
      <c r="AD71" s="102" t="s">
        <v>494</v>
      </c>
      <c r="AE71" s="102" t="s">
        <v>457</v>
      </c>
      <c r="AF71" s="104" t="s">
        <v>471</v>
      </c>
      <c r="AG71" s="127" t="s">
        <v>482</v>
      </c>
      <c r="AH71" s="512" t="s">
        <v>106</v>
      </c>
      <c r="AI71" s="100" t="s">
        <v>207</v>
      </c>
      <c r="AJ71" s="412" t="s">
        <v>411</v>
      </c>
      <c r="AK71" s="353" t="s">
        <v>85</v>
      </c>
      <c r="AL71" s="98">
        <v>143501</v>
      </c>
      <c r="AM71" s="98">
        <v>2019</v>
      </c>
      <c r="AN71" s="104">
        <v>2019</v>
      </c>
      <c r="AO71" s="104">
        <v>2030</v>
      </c>
      <c r="AP71" s="98">
        <v>143501</v>
      </c>
      <c r="AQ71" s="98">
        <v>182500</v>
      </c>
      <c r="AR71" s="98">
        <v>182500</v>
      </c>
      <c r="AS71" s="98">
        <v>182500</v>
      </c>
      <c r="AT71" s="98">
        <v>182500</v>
      </c>
      <c r="AU71" s="98">
        <v>182500</v>
      </c>
      <c r="AV71" s="98">
        <v>182500</v>
      </c>
      <c r="AW71" s="98">
        <v>182500</v>
      </c>
      <c r="AX71" s="98">
        <v>182500</v>
      </c>
      <c r="AY71" s="98">
        <v>182500</v>
      </c>
      <c r="AZ71" s="98">
        <v>182500</v>
      </c>
      <c r="BA71" s="98">
        <v>182500</v>
      </c>
      <c r="BB71" s="100">
        <v>182500</v>
      </c>
      <c r="BC71" s="564">
        <v>0</v>
      </c>
      <c r="BD71" s="564">
        <v>0</v>
      </c>
      <c r="BE71" s="564" t="s">
        <v>87</v>
      </c>
      <c r="BF71" s="411" t="s">
        <v>87</v>
      </c>
      <c r="BG71" s="563">
        <v>261.5</v>
      </c>
      <c r="BH71" s="564">
        <v>0</v>
      </c>
      <c r="BI71" s="148" t="s">
        <v>125</v>
      </c>
      <c r="BJ71" s="411" t="s">
        <v>410</v>
      </c>
      <c r="BK71" s="563">
        <v>262.75</v>
      </c>
      <c r="BL71" s="564">
        <v>0</v>
      </c>
      <c r="BM71" s="151" t="s">
        <v>86</v>
      </c>
      <c r="BN71" s="564" t="s">
        <v>410</v>
      </c>
      <c r="BO71" s="563">
        <v>263</v>
      </c>
      <c r="BP71" s="564">
        <v>0</v>
      </c>
      <c r="BQ71" s="151" t="s">
        <v>86</v>
      </c>
      <c r="BR71" s="564" t="s">
        <v>410</v>
      </c>
      <c r="BS71" s="563">
        <v>263</v>
      </c>
      <c r="BT71" s="564">
        <v>0</v>
      </c>
      <c r="BU71" s="151" t="s">
        <v>86</v>
      </c>
      <c r="BV71" s="564" t="s">
        <v>410</v>
      </c>
      <c r="BW71" s="563">
        <v>263</v>
      </c>
      <c r="BX71" s="564">
        <v>0</v>
      </c>
      <c r="BY71" s="151" t="s">
        <v>86</v>
      </c>
      <c r="BZ71" s="564" t="s">
        <v>410</v>
      </c>
      <c r="CA71" s="563">
        <v>263</v>
      </c>
      <c r="CB71" s="564">
        <v>0</v>
      </c>
      <c r="CC71" s="151" t="s">
        <v>86</v>
      </c>
      <c r="CD71" s="564" t="s">
        <v>410</v>
      </c>
      <c r="CE71" s="563">
        <v>263</v>
      </c>
      <c r="CF71" s="564">
        <v>0</v>
      </c>
      <c r="CG71" s="151" t="s">
        <v>86</v>
      </c>
      <c r="CH71" s="564" t="s">
        <v>410</v>
      </c>
      <c r="CI71" s="563">
        <v>263</v>
      </c>
      <c r="CJ71" s="564">
        <v>0</v>
      </c>
      <c r="CK71" s="151" t="s">
        <v>86</v>
      </c>
      <c r="CL71" s="564" t="s">
        <v>410</v>
      </c>
      <c r="CM71" s="563">
        <v>263</v>
      </c>
      <c r="CN71" s="564">
        <v>0</v>
      </c>
      <c r="CO71" s="151" t="s">
        <v>86</v>
      </c>
      <c r="CP71" s="563" t="s">
        <v>410</v>
      </c>
      <c r="CQ71" s="563">
        <v>263</v>
      </c>
      <c r="CR71" s="564">
        <v>0</v>
      </c>
      <c r="CS71" s="151" t="s">
        <v>86</v>
      </c>
      <c r="CT71" s="564" t="s">
        <v>410</v>
      </c>
      <c r="CU71" s="563">
        <v>263</v>
      </c>
      <c r="CV71" s="564">
        <v>0</v>
      </c>
      <c r="CW71" s="151" t="s">
        <v>86</v>
      </c>
      <c r="CX71" s="120" t="s">
        <v>410</v>
      </c>
      <c r="CY71" s="210">
        <f t="shared" si="10"/>
        <v>2891.25</v>
      </c>
      <c r="CZ71" s="484" t="s">
        <v>412</v>
      </c>
      <c r="DA71" s="484" t="s">
        <v>495</v>
      </c>
      <c r="DB71" s="484" t="s">
        <v>442</v>
      </c>
      <c r="DC71" s="484" t="s">
        <v>443</v>
      </c>
      <c r="DD71" s="485" t="s">
        <v>444</v>
      </c>
      <c r="DE71" s="486" t="s">
        <v>445</v>
      </c>
      <c r="DF71" s="484" t="s">
        <v>251</v>
      </c>
      <c r="DG71" s="97" t="s">
        <v>107</v>
      </c>
      <c r="DH71" s="474" t="s">
        <v>251</v>
      </c>
      <c r="DI71" s="474" t="s">
        <v>251</v>
      </c>
      <c r="DJ71" s="474" t="s">
        <v>251</v>
      </c>
      <c r="DK71" s="66" t="s">
        <v>87</v>
      </c>
    </row>
    <row r="72" spans="1:115" ht="99.75">
      <c r="A72" s="57" t="s">
        <v>401</v>
      </c>
      <c r="B72" s="765"/>
      <c r="C72" s="461" t="s">
        <v>1162</v>
      </c>
      <c r="D72" s="341">
        <v>2.8571428571428598E-2</v>
      </c>
      <c r="E72" s="99" t="s">
        <v>496</v>
      </c>
      <c r="F72" s="99" t="s">
        <v>497</v>
      </c>
      <c r="G72" s="100" t="s">
        <v>447</v>
      </c>
      <c r="H72" s="99" t="s">
        <v>477</v>
      </c>
      <c r="I72" s="38" t="s">
        <v>77</v>
      </c>
      <c r="J72" s="38" t="s">
        <v>77</v>
      </c>
      <c r="K72" s="127">
        <v>34.61</v>
      </c>
      <c r="L72" s="99">
        <v>2018</v>
      </c>
      <c r="M72" s="101">
        <v>2020</v>
      </c>
      <c r="N72" s="99">
        <v>2030</v>
      </c>
      <c r="O72" s="35" t="s">
        <v>77</v>
      </c>
      <c r="P72" s="58" t="s">
        <v>498</v>
      </c>
      <c r="Q72" s="380">
        <v>0.33200000000000002</v>
      </c>
      <c r="R72" s="99">
        <v>31.7</v>
      </c>
      <c r="S72" s="99">
        <v>30.08</v>
      </c>
      <c r="T72" s="99" t="s">
        <v>499</v>
      </c>
      <c r="U72" s="99">
        <v>29.27</v>
      </c>
      <c r="V72" s="99">
        <v>28.9</v>
      </c>
      <c r="W72" s="99">
        <v>27.9</v>
      </c>
      <c r="X72" s="99">
        <v>27.6</v>
      </c>
      <c r="Y72" s="99">
        <v>26.9</v>
      </c>
      <c r="Z72" s="99" t="s">
        <v>500</v>
      </c>
      <c r="AA72" s="99">
        <v>26.61</v>
      </c>
      <c r="AB72" s="396" t="s">
        <v>501</v>
      </c>
      <c r="AC72" s="348">
        <v>2.8571428571428598E-2</v>
      </c>
      <c r="AD72" s="97" t="s">
        <v>502</v>
      </c>
      <c r="AE72" s="200" t="s">
        <v>503</v>
      </c>
      <c r="AF72" s="104" t="s">
        <v>471</v>
      </c>
      <c r="AG72" s="99" t="s">
        <v>504</v>
      </c>
      <c r="AH72" s="328" t="s">
        <v>505</v>
      </c>
      <c r="AI72" s="99" t="s">
        <v>84</v>
      </c>
      <c r="AJ72" s="412" t="s">
        <v>411</v>
      </c>
      <c r="AK72" s="353" t="s">
        <v>85</v>
      </c>
      <c r="AL72" s="53" t="s">
        <v>251</v>
      </c>
      <c r="AM72" s="53" t="s">
        <v>251</v>
      </c>
      <c r="AN72" s="99">
        <v>2020</v>
      </c>
      <c r="AO72" s="99">
        <v>2030</v>
      </c>
      <c r="AP72" s="104" t="s">
        <v>251</v>
      </c>
      <c r="AQ72" s="126">
        <v>1</v>
      </c>
      <c r="AR72" s="126">
        <v>1</v>
      </c>
      <c r="AS72" s="126">
        <v>1</v>
      </c>
      <c r="AT72" s="126">
        <v>1</v>
      </c>
      <c r="AU72" s="126">
        <v>1</v>
      </c>
      <c r="AV72" s="126">
        <v>1</v>
      </c>
      <c r="AW72" s="126">
        <v>1</v>
      </c>
      <c r="AX72" s="126">
        <v>1</v>
      </c>
      <c r="AY72" s="126">
        <v>1</v>
      </c>
      <c r="AZ72" s="126">
        <v>1</v>
      </c>
      <c r="BA72" s="126">
        <v>1</v>
      </c>
      <c r="BB72" s="114">
        <v>1</v>
      </c>
      <c r="BC72" s="563">
        <v>1877.6522399999999</v>
      </c>
      <c r="BD72" s="563">
        <v>1877.6522399999999</v>
      </c>
      <c r="BE72" s="564" t="s">
        <v>125</v>
      </c>
      <c r="BF72" s="411" t="s">
        <v>410</v>
      </c>
      <c r="BG72" s="563">
        <v>2465.2075812319999</v>
      </c>
      <c r="BH72" s="564" t="s">
        <v>410</v>
      </c>
      <c r="BI72" s="148" t="s">
        <v>125</v>
      </c>
      <c r="BJ72" s="411" t="s">
        <v>410</v>
      </c>
      <c r="BK72" s="563">
        <v>2545.0538195151798</v>
      </c>
      <c r="BL72" s="564" t="s">
        <v>410</v>
      </c>
      <c r="BM72" s="151" t="s">
        <v>86</v>
      </c>
      <c r="BN72" s="564" t="s">
        <v>410</v>
      </c>
      <c r="BO72" s="563">
        <v>2624.0580991757602</v>
      </c>
      <c r="BP72" s="564" t="s">
        <v>410</v>
      </c>
      <c r="BQ72" s="151" t="s">
        <v>86</v>
      </c>
      <c r="BR72" s="564" t="s">
        <v>410</v>
      </c>
      <c r="BS72" s="563">
        <v>2703.5269507295502</v>
      </c>
      <c r="BT72" s="564" t="s">
        <v>410</v>
      </c>
      <c r="BU72" s="151" t="s">
        <v>86</v>
      </c>
      <c r="BV72" s="564" t="s">
        <v>410</v>
      </c>
      <c r="BW72" s="563">
        <v>2789.4983031627498</v>
      </c>
      <c r="BX72" s="564" t="s">
        <v>410</v>
      </c>
      <c r="BY72" s="151" t="s">
        <v>86</v>
      </c>
      <c r="BZ72" s="564" t="s">
        <v>410</v>
      </c>
      <c r="CA72" s="563">
        <v>2878.20449660332</v>
      </c>
      <c r="CB72" s="564" t="s">
        <v>410</v>
      </c>
      <c r="CC72" s="151" t="s">
        <v>86</v>
      </c>
      <c r="CD72" s="564" t="s">
        <v>410</v>
      </c>
      <c r="CE72" s="563">
        <v>2969.7312953953101</v>
      </c>
      <c r="CF72" s="564" t="s">
        <v>410</v>
      </c>
      <c r="CG72" s="151" t="s">
        <v>86</v>
      </c>
      <c r="CH72" s="564" t="s">
        <v>410</v>
      </c>
      <c r="CI72" s="563">
        <v>3064.1689015888801</v>
      </c>
      <c r="CJ72" s="564" t="s">
        <v>410</v>
      </c>
      <c r="CK72" s="151" t="s">
        <v>86</v>
      </c>
      <c r="CL72" s="564" t="s">
        <v>410</v>
      </c>
      <c r="CM72" s="563">
        <v>3161.6099688594099</v>
      </c>
      <c r="CN72" s="564" t="s">
        <v>410</v>
      </c>
      <c r="CO72" s="151" t="s">
        <v>86</v>
      </c>
      <c r="CP72" s="564" t="s">
        <v>410</v>
      </c>
      <c r="CQ72" s="563">
        <v>3262.1486168691399</v>
      </c>
      <c r="CR72" s="564" t="s">
        <v>410</v>
      </c>
      <c r="CS72" s="151" t="s">
        <v>86</v>
      </c>
      <c r="CT72" s="564" t="s">
        <v>410</v>
      </c>
      <c r="CU72" s="563">
        <v>3365.8844460855798</v>
      </c>
      <c r="CV72" s="564" t="s">
        <v>506</v>
      </c>
      <c r="CW72" s="151" t="s">
        <v>86</v>
      </c>
      <c r="CX72" s="104" t="s">
        <v>506</v>
      </c>
      <c r="CY72" s="210">
        <f t="shared" si="10"/>
        <v>33706.744719216884</v>
      </c>
      <c r="CZ72" s="99" t="s">
        <v>88</v>
      </c>
      <c r="DA72" s="99" t="s">
        <v>107</v>
      </c>
      <c r="DB72" s="99" t="s">
        <v>507</v>
      </c>
      <c r="DC72" s="99" t="s">
        <v>508</v>
      </c>
      <c r="DD72" s="99" t="s">
        <v>509</v>
      </c>
      <c r="DE72" s="654" t="s">
        <v>510</v>
      </c>
      <c r="DF72" s="119" t="s">
        <v>251</v>
      </c>
      <c r="DG72" s="99" t="s">
        <v>423</v>
      </c>
      <c r="DH72" s="99" t="s">
        <v>442</v>
      </c>
      <c r="DI72" s="104" t="s">
        <v>443</v>
      </c>
      <c r="DJ72" s="99" t="s">
        <v>444</v>
      </c>
      <c r="DK72" s="66" t="s">
        <v>87</v>
      </c>
    </row>
    <row r="73" spans="1:115" ht="105.75" customHeight="1">
      <c r="A73" s="57" t="s">
        <v>401</v>
      </c>
      <c r="B73" s="765"/>
      <c r="C73" s="461" t="s">
        <v>1163</v>
      </c>
      <c r="D73" s="743">
        <v>2.8571428571428598E-2</v>
      </c>
      <c r="E73" s="127" t="s">
        <v>511</v>
      </c>
      <c r="F73" s="384" t="s">
        <v>512</v>
      </c>
      <c r="G73" s="100" t="s">
        <v>447</v>
      </c>
      <c r="H73" s="122" t="s">
        <v>84</v>
      </c>
      <c r="I73" s="38" t="s">
        <v>77</v>
      </c>
      <c r="J73" s="38" t="s">
        <v>77</v>
      </c>
      <c r="K73" s="127">
        <v>86.1</v>
      </c>
      <c r="L73" s="199">
        <v>2018</v>
      </c>
      <c r="M73" s="101">
        <v>2020</v>
      </c>
      <c r="N73" s="127">
        <v>2030</v>
      </c>
      <c r="O73" s="35" t="s">
        <v>77</v>
      </c>
      <c r="P73" s="58" t="s">
        <v>513</v>
      </c>
      <c r="Q73" s="58" t="s">
        <v>513</v>
      </c>
      <c r="R73" s="58" t="s">
        <v>513</v>
      </c>
      <c r="S73" s="58" t="s">
        <v>513</v>
      </c>
      <c r="T73" s="58" t="s">
        <v>513</v>
      </c>
      <c r="U73" s="58" t="s">
        <v>513</v>
      </c>
      <c r="V73" s="58" t="s">
        <v>513</v>
      </c>
      <c r="W73" s="58" t="s">
        <v>513</v>
      </c>
      <c r="X73" s="58" t="s">
        <v>513</v>
      </c>
      <c r="Y73" s="58" t="s">
        <v>513</v>
      </c>
      <c r="Z73" s="58" t="s">
        <v>513</v>
      </c>
      <c r="AA73" s="58" t="s">
        <v>513</v>
      </c>
      <c r="AB73" s="398" t="s">
        <v>514</v>
      </c>
      <c r="AC73" s="348">
        <v>1.4285714285714299E-2</v>
      </c>
      <c r="AD73" s="128" t="s">
        <v>515</v>
      </c>
      <c r="AE73" s="129" t="s">
        <v>516</v>
      </c>
      <c r="AF73" s="104" t="s">
        <v>471</v>
      </c>
      <c r="AG73" s="99" t="s">
        <v>504</v>
      </c>
      <c r="AH73" s="513" t="s">
        <v>447</v>
      </c>
      <c r="AI73" s="104" t="s">
        <v>405</v>
      </c>
      <c r="AJ73" s="524" t="s">
        <v>232</v>
      </c>
      <c r="AK73" s="34" t="s">
        <v>232</v>
      </c>
      <c r="AL73" s="122">
        <v>0</v>
      </c>
      <c r="AM73" s="122">
        <v>2019</v>
      </c>
      <c r="AN73" s="127">
        <v>2020</v>
      </c>
      <c r="AO73" s="127">
        <v>2030</v>
      </c>
      <c r="AP73" s="122">
        <v>0</v>
      </c>
      <c r="AQ73" s="122">
        <v>0</v>
      </c>
      <c r="AR73" s="130">
        <v>0.1</v>
      </c>
      <c r="AS73" s="130">
        <v>0.2</v>
      </c>
      <c r="AT73" s="130">
        <v>0.3</v>
      </c>
      <c r="AU73" s="130">
        <v>0.4</v>
      </c>
      <c r="AV73" s="130">
        <v>0.5</v>
      </c>
      <c r="AW73" s="130">
        <v>0.6</v>
      </c>
      <c r="AX73" s="130">
        <v>0.7</v>
      </c>
      <c r="AY73" s="130">
        <v>0.8</v>
      </c>
      <c r="AZ73" s="130">
        <v>0.9</v>
      </c>
      <c r="BA73" s="130">
        <v>1</v>
      </c>
      <c r="BB73" s="130">
        <v>1</v>
      </c>
      <c r="BC73" s="569">
        <v>0</v>
      </c>
      <c r="BD73" s="569">
        <v>0</v>
      </c>
      <c r="BE73" s="564" t="s">
        <v>87</v>
      </c>
      <c r="BF73" s="667" t="s">
        <v>87</v>
      </c>
      <c r="BG73" s="571">
        <v>123.70208928</v>
      </c>
      <c r="BH73" s="569">
        <v>0</v>
      </c>
      <c r="BI73" s="148" t="s">
        <v>125</v>
      </c>
      <c r="BJ73" s="667" t="s">
        <v>410</v>
      </c>
      <c r="BK73" s="571">
        <v>127.635815719104</v>
      </c>
      <c r="BL73" s="569">
        <v>0</v>
      </c>
      <c r="BM73" s="572" t="s">
        <v>441</v>
      </c>
      <c r="BN73" s="569" t="s">
        <v>410</v>
      </c>
      <c r="BO73" s="571">
        <v>131.69463465897201</v>
      </c>
      <c r="BP73" s="569">
        <v>0</v>
      </c>
      <c r="BQ73" s="572" t="s">
        <v>441</v>
      </c>
      <c r="BR73" s="569" t="s">
        <v>410</v>
      </c>
      <c r="BS73" s="571">
        <v>135.882524041127</v>
      </c>
      <c r="BT73" s="569">
        <v>0</v>
      </c>
      <c r="BU73" s="572" t="s">
        <v>441</v>
      </c>
      <c r="BV73" s="569" t="s">
        <v>410</v>
      </c>
      <c r="BW73" s="571">
        <v>140.20358830563501</v>
      </c>
      <c r="BX73" s="569">
        <v>0</v>
      </c>
      <c r="BY73" s="572" t="s">
        <v>441</v>
      </c>
      <c r="BZ73" s="569" t="s">
        <v>410</v>
      </c>
      <c r="CA73" s="571">
        <v>144.662062413754</v>
      </c>
      <c r="CB73" s="569">
        <v>0</v>
      </c>
      <c r="CC73" s="572" t="s">
        <v>441</v>
      </c>
      <c r="CD73" s="569" t="s">
        <v>410</v>
      </c>
      <c r="CE73" s="571">
        <v>149.26231599851101</v>
      </c>
      <c r="CF73" s="569">
        <v>0</v>
      </c>
      <c r="CG73" s="572" t="s">
        <v>441</v>
      </c>
      <c r="CH73" s="569" t="s">
        <v>410</v>
      </c>
      <c r="CI73" s="571">
        <v>154.00885764726399</v>
      </c>
      <c r="CJ73" s="569">
        <v>0</v>
      </c>
      <c r="CK73" s="572" t="s">
        <v>441</v>
      </c>
      <c r="CL73" s="569" t="s">
        <v>410</v>
      </c>
      <c r="CM73" s="571">
        <v>158.90633932044699</v>
      </c>
      <c r="CN73" s="569">
        <v>0</v>
      </c>
      <c r="CO73" s="572" t="s">
        <v>441</v>
      </c>
      <c r="CP73" s="569" t="s">
        <v>410</v>
      </c>
      <c r="CQ73" s="571">
        <v>163.95956091083701</v>
      </c>
      <c r="CR73" s="569">
        <v>0</v>
      </c>
      <c r="CS73" s="572" t="s">
        <v>441</v>
      </c>
      <c r="CT73" s="569" t="s">
        <v>410</v>
      </c>
      <c r="CU73" s="571">
        <v>169.17347494780199</v>
      </c>
      <c r="CV73" s="569">
        <v>0</v>
      </c>
      <c r="CW73" s="572" t="s">
        <v>441</v>
      </c>
      <c r="CX73" s="122" t="s">
        <v>410</v>
      </c>
      <c r="CY73" s="210">
        <f t="shared" si="10"/>
        <v>1599.0912632434529</v>
      </c>
      <c r="CZ73" s="131" t="s">
        <v>412</v>
      </c>
      <c r="DA73" s="127" t="s">
        <v>423</v>
      </c>
      <c r="DB73" s="127" t="s">
        <v>442</v>
      </c>
      <c r="DC73" s="122" t="s">
        <v>443</v>
      </c>
      <c r="DD73" s="127" t="s">
        <v>444</v>
      </c>
      <c r="DE73" s="329" t="s">
        <v>445</v>
      </c>
      <c r="DF73" s="119" t="s">
        <v>251</v>
      </c>
      <c r="DG73" s="99" t="s">
        <v>89</v>
      </c>
      <c r="DH73" s="119" t="s">
        <v>251</v>
      </c>
      <c r="DI73" s="119" t="s">
        <v>251</v>
      </c>
      <c r="DJ73" s="119" t="s">
        <v>251</v>
      </c>
      <c r="DK73" s="66" t="s">
        <v>87</v>
      </c>
    </row>
    <row r="74" spans="1:115" ht="113.25" customHeight="1">
      <c r="A74" s="57" t="s">
        <v>401</v>
      </c>
      <c r="B74" s="766"/>
      <c r="C74" s="461" t="s">
        <v>1164</v>
      </c>
      <c r="D74" s="744"/>
      <c r="E74" s="99" t="s">
        <v>511</v>
      </c>
      <c r="F74" s="383" t="s">
        <v>512</v>
      </c>
      <c r="G74" s="100" t="s">
        <v>447</v>
      </c>
      <c r="H74" s="122" t="s">
        <v>84</v>
      </c>
      <c r="I74" s="38" t="s">
        <v>77</v>
      </c>
      <c r="J74" s="38" t="s">
        <v>77</v>
      </c>
      <c r="K74" s="127">
        <v>86.1</v>
      </c>
      <c r="L74" s="199">
        <v>2018</v>
      </c>
      <c r="M74" s="101">
        <v>2020</v>
      </c>
      <c r="N74" s="101">
        <v>2030</v>
      </c>
      <c r="O74" s="35" t="s">
        <v>77</v>
      </c>
      <c r="P74" s="58" t="s">
        <v>513</v>
      </c>
      <c r="Q74" s="58" t="s">
        <v>513</v>
      </c>
      <c r="R74" s="58" t="s">
        <v>513</v>
      </c>
      <c r="S74" s="58" t="s">
        <v>513</v>
      </c>
      <c r="T74" s="58" t="s">
        <v>513</v>
      </c>
      <c r="U74" s="58" t="s">
        <v>513</v>
      </c>
      <c r="V74" s="58" t="s">
        <v>513</v>
      </c>
      <c r="W74" s="58" t="s">
        <v>513</v>
      </c>
      <c r="X74" s="58" t="s">
        <v>513</v>
      </c>
      <c r="Y74" s="58" t="s">
        <v>513</v>
      </c>
      <c r="Z74" s="58" t="s">
        <v>513</v>
      </c>
      <c r="AA74" s="58" t="s">
        <v>513</v>
      </c>
      <c r="AB74" s="398" t="s">
        <v>517</v>
      </c>
      <c r="AC74" s="348">
        <v>1.4285714285714299E-2</v>
      </c>
      <c r="AD74" s="102" t="s">
        <v>518</v>
      </c>
      <c r="AE74" s="102" t="s">
        <v>519</v>
      </c>
      <c r="AF74" s="104" t="s">
        <v>471</v>
      </c>
      <c r="AG74" s="99" t="s">
        <v>504</v>
      </c>
      <c r="AH74" s="513" t="s">
        <v>447</v>
      </c>
      <c r="AI74" s="100" t="s">
        <v>207</v>
      </c>
      <c r="AJ74" s="412" t="s">
        <v>411</v>
      </c>
      <c r="AK74" s="353" t="s">
        <v>85</v>
      </c>
      <c r="AL74" s="100">
        <v>242100</v>
      </c>
      <c r="AM74" s="100">
        <v>2019</v>
      </c>
      <c r="AN74" s="104">
        <v>2019</v>
      </c>
      <c r="AO74" s="104">
        <v>2030</v>
      </c>
      <c r="AP74" s="98">
        <v>589110</v>
      </c>
      <c r="AQ74" s="98">
        <v>589110</v>
      </c>
      <c r="AR74" s="98">
        <v>589110</v>
      </c>
      <c r="AS74" s="98">
        <v>589110</v>
      </c>
      <c r="AT74" s="98">
        <v>589110</v>
      </c>
      <c r="AU74" s="98">
        <v>589110</v>
      </c>
      <c r="AV74" s="98">
        <v>589110</v>
      </c>
      <c r="AW74" s="98">
        <v>589110</v>
      </c>
      <c r="AX74" s="98">
        <v>589110</v>
      </c>
      <c r="AY74" s="98">
        <v>589110</v>
      </c>
      <c r="AZ74" s="98">
        <v>589110</v>
      </c>
      <c r="BA74" s="98">
        <v>589110</v>
      </c>
      <c r="BB74" s="100">
        <v>589110</v>
      </c>
      <c r="BC74" s="564">
        <v>0</v>
      </c>
      <c r="BD74" s="564">
        <v>0</v>
      </c>
      <c r="BE74" s="564" t="s">
        <v>87</v>
      </c>
      <c r="BF74" s="667" t="s">
        <v>87</v>
      </c>
      <c r="BG74" s="563">
        <v>261.5</v>
      </c>
      <c r="BH74" s="564">
        <v>0</v>
      </c>
      <c r="BI74" s="148" t="s">
        <v>125</v>
      </c>
      <c r="BJ74" s="411" t="s">
        <v>410</v>
      </c>
      <c r="BK74" s="563">
        <v>262.75</v>
      </c>
      <c r="BL74" s="564">
        <v>0</v>
      </c>
      <c r="BM74" s="151" t="s">
        <v>86</v>
      </c>
      <c r="BN74" s="564" t="s">
        <v>410</v>
      </c>
      <c r="BO74" s="563">
        <v>263</v>
      </c>
      <c r="BP74" s="564">
        <v>0</v>
      </c>
      <c r="BQ74" s="151" t="s">
        <v>86</v>
      </c>
      <c r="BR74" s="564" t="s">
        <v>410</v>
      </c>
      <c r="BS74" s="563">
        <v>263</v>
      </c>
      <c r="BT74" s="564">
        <v>0</v>
      </c>
      <c r="BU74" s="151" t="s">
        <v>86</v>
      </c>
      <c r="BV74" s="564" t="s">
        <v>410</v>
      </c>
      <c r="BW74" s="563">
        <v>263</v>
      </c>
      <c r="BX74" s="564">
        <v>0</v>
      </c>
      <c r="BY74" s="151" t="s">
        <v>86</v>
      </c>
      <c r="BZ74" s="564" t="s">
        <v>410</v>
      </c>
      <c r="CA74" s="563">
        <v>263</v>
      </c>
      <c r="CB74" s="564">
        <v>0</v>
      </c>
      <c r="CC74" s="151" t="s">
        <v>86</v>
      </c>
      <c r="CD74" s="564" t="s">
        <v>410</v>
      </c>
      <c r="CE74" s="563">
        <v>263</v>
      </c>
      <c r="CF74" s="564">
        <v>0</v>
      </c>
      <c r="CG74" s="151" t="s">
        <v>86</v>
      </c>
      <c r="CH74" s="564" t="s">
        <v>410</v>
      </c>
      <c r="CI74" s="563">
        <v>263</v>
      </c>
      <c r="CJ74" s="564">
        <v>0</v>
      </c>
      <c r="CK74" s="151" t="s">
        <v>86</v>
      </c>
      <c r="CL74" s="564" t="s">
        <v>410</v>
      </c>
      <c r="CM74" s="563">
        <v>263</v>
      </c>
      <c r="CN74" s="564">
        <v>0</v>
      </c>
      <c r="CO74" s="151" t="s">
        <v>86</v>
      </c>
      <c r="CP74" s="564" t="s">
        <v>410</v>
      </c>
      <c r="CQ74" s="563">
        <v>263</v>
      </c>
      <c r="CR74" s="564">
        <v>0</v>
      </c>
      <c r="CS74" s="151" t="s">
        <v>86</v>
      </c>
      <c r="CT74" s="564" t="s">
        <v>410</v>
      </c>
      <c r="CU74" s="563">
        <v>263</v>
      </c>
      <c r="CV74" s="564">
        <v>0</v>
      </c>
      <c r="CW74" s="151" t="s">
        <v>86</v>
      </c>
      <c r="CX74" s="104" t="s">
        <v>410</v>
      </c>
      <c r="CY74" s="210">
        <f t="shared" si="10"/>
        <v>2891.25</v>
      </c>
      <c r="CZ74" s="480" t="s">
        <v>412</v>
      </c>
      <c r="DA74" s="97" t="s">
        <v>423</v>
      </c>
      <c r="DB74" s="97" t="s">
        <v>442</v>
      </c>
      <c r="DC74" s="100" t="s">
        <v>443</v>
      </c>
      <c r="DD74" s="97" t="s">
        <v>444</v>
      </c>
      <c r="DE74" s="482" t="s">
        <v>445</v>
      </c>
      <c r="DF74" s="474" t="s">
        <v>251</v>
      </c>
      <c r="DG74" s="97" t="s">
        <v>520</v>
      </c>
      <c r="DH74" s="474" t="s">
        <v>251</v>
      </c>
      <c r="DI74" s="474" t="s">
        <v>251</v>
      </c>
      <c r="DJ74" s="474" t="s">
        <v>251</v>
      </c>
      <c r="DK74" s="66" t="s">
        <v>87</v>
      </c>
    </row>
    <row r="75" spans="1:115" ht="100.5" customHeight="1">
      <c r="A75" s="386" t="s">
        <v>521</v>
      </c>
      <c r="B75" s="745">
        <v>0.14285714285714299</v>
      </c>
      <c r="C75" s="227" t="s">
        <v>522</v>
      </c>
      <c r="D75" s="745">
        <v>2.8571428571428598E-2</v>
      </c>
      <c r="E75" s="227" t="s">
        <v>523</v>
      </c>
      <c r="F75" s="227" t="s">
        <v>524</v>
      </c>
      <c r="G75" s="100" t="s">
        <v>447</v>
      </c>
      <c r="H75" s="227" t="s">
        <v>405</v>
      </c>
      <c r="I75" s="38" t="s">
        <v>77</v>
      </c>
      <c r="J75" s="38" t="s">
        <v>77</v>
      </c>
      <c r="K75" s="241">
        <v>6.4000000000000001E-2</v>
      </c>
      <c r="L75" s="34">
        <v>2015</v>
      </c>
      <c r="M75" s="227">
        <v>2020</v>
      </c>
      <c r="N75" s="227">
        <v>2030</v>
      </c>
      <c r="O75" s="35" t="s">
        <v>77</v>
      </c>
      <c r="P75" s="339">
        <v>9.4E-2</v>
      </c>
      <c r="Q75" s="368">
        <v>0.104</v>
      </c>
      <c r="R75" s="242">
        <v>0.114</v>
      </c>
      <c r="S75" s="242">
        <v>0.124</v>
      </c>
      <c r="T75" s="242">
        <v>0.13400000000000001</v>
      </c>
      <c r="U75" s="242">
        <v>0.14399999999999999</v>
      </c>
      <c r="V75" s="242">
        <v>0.154</v>
      </c>
      <c r="W75" s="242">
        <v>0.16400000000000001</v>
      </c>
      <c r="X75" s="242">
        <v>0.17399999999999999</v>
      </c>
      <c r="Y75" s="242">
        <v>0.184</v>
      </c>
      <c r="Z75" s="242">
        <v>0.19400000000000001</v>
      </c>
      <c r="AA75" s="242">
        <v>0.19400000000000001</v>
      </c>
      <c r="AB75" s="398" t="s">
        <v>525</v>
      </c>
      <c r="AC75" s="349">
        <v>4.7619047619047701E-3</v>
      </c>
      <c r="AD75" s="30" t="s">
        <v>526</v>
      </c>
      <c r="AE75" s="30" t="s">
        <v>527</v>
      </c>
      <c r="AF75" s="533" t="s">
        <v>129</v>
      </c>
      <c r="AG75" s="533" t="s">
        <v>130</v>
      </c>
      <c r="AH75" s="514" t="s">
        <v>106</v>
      </c>
      <c r="AI75" s="67" t="s">
        <v>528</v>
      </c>
      <c r="AJ75" s="522" t="s">
        <v>85</v>
      </c>
      <c r="AK75" s="353" t="s">
        <v>85</v>
      </c>
      <c r="AL75" s="66">
        <v>0</v>
      </c>
      <c r="AM75" s="66">
        <v>2019</v>
      </c>
      <c r="AN75" s="104">
        <v>2019</v>
      </c>
      <c r="AO75" s="104">
        <v>2030</v>
      </c>
      <c r="AP75" s="68">
        <v>1</v>
      </c>
      <c r="AQ75" s="68">
        <v>1</v>
      </c>
      <c r="AR75" s="68">
        <v>1</v>
      </c>
      <c r="AS75" s="68">
        <v>1</v>
      </c>
      <c r="AT75" s="68">
        <v>1</v>
      </c>
      <c r="AU75" s="68">
        <v>1</v>
      </c>
      <c r="AV75" s="68">
        <v>1</v>
      </c>
      <c r="AW75" s="68">
        <v>1</v>
      </c>
      <c r="AX75" s="68">
        <v>1</v>
      </c>
      <c r="AY75" s="68">
        <v>1</v>
      </c>
      <c r="AZ75" s="68">
        <v>1</v>
      </c>
      <c r="BA75" s="68">
        <v>1</v>
      </c>
      <c r="BB75" s="68">
        <v>12</v>
      </c>
      <c r="BC75" s="564">
        <v>0</v>
      </c>
      <c r="BD75" s="615">
        <v>0</v>
      </c>
      <c r="BE75" s="564" t="s">
        <v>87</v>
      </c>
      <c r="BF75" s="667" t="s">
        <v>87</v>
      </c>
      <c r="BG75" s="614">
        <v>0</v>
      </c>
      <c r="BH75" s="614">
        <v>0</v>
      </c>
      <c r="BI75" s="148" t="s">
        <v>125</v>
      </c>
      <c r="BJ75" s="676" t="s">
        <v>87</v>
      </c>
      <c r="BK75" s="614" t="s">
        <v>87</v>
      </c>
      <c r="BL75" s="615" t="s">
        <v>87</v>
      </c>
      <c r="BM75" s="616" t="s">
        <v>529</v>
      </c>
      <c r="BN75" s="615" t="s">
        <v>87</v>
      </c>
      <c r="BO75" s="614">
        <v>0</v>
      </c>
      <c r="BP75" s="615" t="s">
        <v>87</v>
      </c>
      <c r="BQ75" s="616" t="s">
        <v>529</v>
      </c>
      <c r="BR75" s="615" t="s">
        <v>87</v>
      </c>
      <c r="BS75" s="614">
        <v>0</v>
      </c>
      <c r="BT75" s="615" t="s">
        <v>87</v>
      </c>
      <c r="BU75" s="616" t="s">
        <v>529</v>
      </c>
      <c r="BV75" s="615" t="s">
        <v>87</v>
      </c>
      <c r="BW75" s="614">
        <v>0</v>
      </c>
      <c r="BX75" s="615" t="s">
        <v>87</v>
      </c>
      <c r="BY75" s="616" t="s">
        <v>529</v>
      </c>
      <c r="BZ75" s="615" t="s">
        <v>87</v>
      </c>
      <c r="CA75" s="614">
        <v>0</v>
      </c>
      <c r="CB75" s="615" t="s">
        <v>87</v>
      </c>
      <c r="CC75" s="616" t="s">
        <v>529</v>
      </c>
      <c r="CD75" s="615" t="s">
        <v>87</v>
      </c>
      <c r="CE75" s="614">
        <v>0</v>
      </c>
      <c r="CF75" s="615" t="s">
        <v>87</v>
      </c>
      <c r="CG75" s="616" t="s">
        <v>529</v>
      </c>
      <c r="CH75" s="615" t="s">
        <v>87</v>
      </c>
      <c r="CI75" s="614">
        <v>0</v>
      </c>
      <c r="CJ75" s="615" t="s">
        <v>87</v>
      </c>
      <c r="CK75" s="616" t="s">
        <v>529</v>
      </c>
      <c r="CL75" s="615" t="s">
        <v>87</v>
      </c>
      <c r="CM75" s="614">
        <v>0</v>
      </c>
      <c r="CN75" s="615" t="s">
        <v>87</v>
      </c>
      <c r="CO75" s="616" t="s">
        <v>529</v>
      </c>
      <c r="CP75" s="615" t="s">
        <v>87</v>
      </c>
      <c r="CQ75" s="614">
        <v>0</v>
      </c>
      <c r="CR75" s="615" t="s">
        <v>87</v>
      </c>
      <c r="CS75" s="616" t="s">
        <v>529</v>
      </c>
      <c r="CT75" s="615" t="s">
        <v>87</v>
      </c>
      <c r="CU75" s="617">
        <v>0</v>
      </c>
      <c r="CV75" s="244" t="s">
        <v>87</v>
      </c>
      <c r="CW75" s="616" t="s">
        <v>529</v>
      </c>
      <c r="CX75" s="244" t="s">
        <v>87</v>
      </c>
      <c r="CY75" s="210">
        <f>BC75+BG75+BO75+BS75+BW75+CA75+CE75+CI75+CM75+CQ75+CU75</f>
        <v>0</v>
      </c>
      <c r="CZ75" s="487" t="s">
        <v>530</v>
      </c>
      <c r="DA75" s="201" t="s">
        <v>531</v>
      </c>
      <c r="DB75" s="201" t="s">
        <v>532</v>
      </c>
      <c r="DC75" s="201" t="s">
        <v>1180</v>
      </c>
      <c r="DD75" s="201" t="s">
        <v>533</v>
      </c>
      <c r="DE75" s="201" t="s">
        <v>1181</v>
      </c>
      <c r="DF75"/>
      <c r="DG75" s="280" t="s">
        <v>87</v>
      </c>
      <c r="DH75" s="280" t="s">
        <v>87</v>
      </c>
      <c r="DI75" s="280" t="s">
        <v>87</v>
      </c>
      <c r="DJ75" s="280" t="s">
        <v>87</v>
      </c>
      <c r="DK75" s="280" t="s">
        <v>87</v>
      </c>
    </row>
    <row r="76" spans="1:115" ht="98.25" customHeight="1">
      <c r="A76" s="386" t="s">
        <v>521</v>
      </c>
      <c r="B76" s="746"/>
      <c r="C76" s="227" t="s">
        <v>522</v>
      </c>
      <c r="D76" s="746"/>
      <c r="E76" s="227" t="s">
        <v>523</v>
      </c>
      <c r="F76" s="227" t="s">
        <v>524</v>
      </c>
      <c r="G76" s="227" t="s">
        <v>106</v>
      </c>
      <c r="H76" s="227" t="s">
        <v>405</v>
      </c>
      <c r="I76" s="38" t="s">
        <v>77</v>
      </c>
      <c r="J76" s="38" t="s">
        <v>77</v>
      </c>
      <c r="K76" s="241">
        <v>6.4000000000000001E-2</v>
      </c>
      <c r="L76" s="34">
        <v>2015</v>
      </c>
      <c r="M76" s="227">
        <v>2020</v>
      </c>
      <c r="N76" s="227">
        <v>2030</v>
      </c>
      <c r="O76" s="35" t="s">
        <v>77</v>
      </c>
      <c r="P76" s="339">
        <v>9.4E-2</v>
      </c>
      <c r="Q76" s="368">
        <v>0.104</v>
      </c>
      <c r="R76" s="242">
        <v>0.114</v>
      </c>
      <c r="S76" s="242">
        <v>0.124</v>
      </c>
      <c r="T76" s="242">
        <v>0.13400000000000001</v>
      </c>
      <c r="U76" s="242">
        <v>0.14399999999999999</v>
      </c>
      <c r="V76" s="242">
        <v>0.154</v>
      </c>
      <c r="W76" s="242">
        <v>0.16400000000000001</v>
      </c>
      <c r="X76" s="242">
        <v>0.17399999999999999</v>
      </c>
      <c r="Y76" s="242">
        <v>0.184</v>
      </c>
      <c r="Z76" s="242">
        <v>0.19400000000000001</v>
      </c>
      <c r="AA76" s="242">
        <v>0.19400000000000001</v>
      </c>
      <c r="AB76" s="398" t="s">
        <v>534</v>
      </c>
      <c r="AC76" s="349">
        <v>4.7619047619047701E-3</v>
      </c>
      <c r="AD76" s="30" t="s">
        <v>535</v>
      </c>
      <c r="AE76" s="30" t="s">
        <v>536</v>
      </c>
      <c r="AF76" s="533" t="s">
        <v>241</v>
      </c>
      <c r="AG76" s="533" t="s">
        <v>290</v>
      </c>
      <c r="AH76" s="514" t="s">
        <v>106</v>
      </c>
      <c r="AI76" s="73" t="s">
        <v>537</v>
      </c>
      <c r="AJ76" s="522" t="s">
        <v>85</v>
      </c>
      <c r="AK76" s="353" t="s">
        <v>85</v>
      </c>
      <c r="AL76" s="54">
        <v>45</v>
      </c>
      <c r="AM76" s="54">
        <v>2019</v>
      </c>
      <c r="AN76" s="104">
        <v>2019</v>
      </c>
      <c r="AO76" s="104">
        <v>2030</v>
      </c>
      <c r="AP76" s="69">
        <v>45</v>
      </c>
      <c r="AQ76" s="69">
        <v>45</v>
      </c>
      <c r="AR76" s="69">
        <v>45</v>
      </c>
      <c r="AS76" s="69">
        <v>45</v>
      </c>
      <c r="AT76" s="69">
        <v>45</v>
      </c>
      <c r="AU76" s="69">
        <v>45</v>
      </c>
      <c r="AV76" s="69">
        <v>45</v>
      </c>
      <c r="AW76" s="69">
        <v>45</v>
      </c>
      <c r="AX76" s="69">
        <v>45</v>
      </c>
      <c r="AY76" s="69">
        <v>45</v>
      </c>
      <c r="AZ76" s="69">
        <v>45</v>
      </c>
      <c r="BA76" s="69">
        <v>45</v>
      </c>
      <c r="BB76" s="649">
        <v>45</v>
      </c>
      <c r="BC76" s="614">
        <v>218</v>
      </c>
      <c r="BD76" s="614">
        <v>218</v>
      </c>
      <c r="BE76" s="564" t="s">
        <v>125</v>
      </c>
      <c r="BF76" s="668">
        <v>997</v>
      </c>
      <c r="BG76" s="614">
        <v>225</v>
      </c>
      <c r="BH76" s="615" t="s">
        <v>87</v>
      </c>
      <c r="BI76" s="148" t="s">
        <v>125</v>
      </c>
      <c r="BJ76" s="668">
        <v>997</v>
      </c>
      <c r="BK76" s="614">
        <v>232</v>
      </c>
      <c r="BL76" s="615" t="s">
        <v>87</v>
      </c>
      <c r="BM76" s="616" t="s">
        <v>86</v>
      </c>
      <c r="BN76" s="616" t="s">
        <v>87</v>
      </c>
      <c r="BO76" s="614">
        <v>239</v>
      </c>
      <c r="BP76" s="616" t="s">
        <v>87</v>
      </c>
      <c r="BQ76" s="616" t="s">
        <v>86</v>
      </c>
      <c r="BR76" s="616" t="s">
        <v>87</v>
      </c>
      <c r="BS76" s="614">
        <v>246</v>
      </c>
      <c r="BT76" s="616" t="s">
        <v>87</v>
      </c>
      <c r="BU76" s="616" t="s">
        <v>86</v>
      </c>
      <c r="BV76" s="616" t="s">
        <v>87</v>
      </c>
      <c r="BW76" s="614">
        <v>253</v>
      </c>
      <c r="BX76" s="616" t="s">
        <v>87</v>
      </c>
      <c r="BY76" s="616" t="s">
        <v>86</v>
      </c>
      <c r="BZ76" s="616" t="s">
        <v>87</v>
      </c>
      <c r="CA76" s="614">
        <v>260</v>
      </c>
      <c r="CB76" s="616" t="s">
        <v>87</v>
      </c>
      <c r="CC76" s="616" t="s">
        <v>86</v>
      </c>
      <c r="CD76" s="616" t="s">
        <v>87</v>
      </c>
      <c r="CE76" s="614">
        <v>267</v>
      </c>
      <c r="CF76" s="616" t="s">
        <v>87</v>
      </c>
      <c r="CG76" s="616" t="s">
        <v>86</v>
      </c>
      <c r="CH76" s="616" t="s">
        <v>87</v>
      </c>
      <c r="CI76" s="614">
        <v>274</v>
      </c>
      <c r="CJ76" s="616" t="s">
        <v>87</v>
      </c>
      <c r="CK76" s="616" t="s">
        <v>86</v>
      </c>
      <c r="CL76" s="616" t="s">
        <v>87</v>
      </c>
      <c r="CM76" s="614">
        <v>281</v>
      </c>
      <c r="CN76" s="616" t="s">
        <v>87</v>
      </c>
      <c r="CO76" s="616" t="s">
        <v>86</v>
      </c>
      <c r="CP76" s="616" t="s">
        <v>87</v>
      </c>
      <c r="CQ76" s="614">
        <v>288</v>
      </c>
      <c r="CR76" s="616" t="s">
        <v>87</v>
      </c>
      <c r="CS76" s="616" t="s">
        <v>86</v>
      </c>
      <c r="CT76" s="616" t="s">
        <v>87</v>
      </c>
      <c r="CU76" s="617">
        <v>295</v>
      </c>
      <c r="CV76" s="70" t="s">
        <v>87</v>
      </c>
      <c r="CW76" s="616" t="s">
        <v>86</v>
      </c>
      <c r="CX76" s="70" t="s">
        <v>87</v>
      </c>
      <c r="CY76" s="210">
        <f t="shared" ref="CY76:CY85" si="13">BC76+BG76+BK76+BO76+BS76+BW76+CA76+CE76+CI76+CM76+CQ76+CU76</f>
        <v>3078</v>
      </c>
      <c r="CZ76" s="487" t="s">
        <v>530</v>
      </c>
      <c r="DA76" s="201" t="s">
        <v>531</v>
      </c>
      <c r="DB76" s="201" t="s">
        <v>1182</v>
      </c>
      <c r="DC76" s="201" t="s">
        <v>1183</v>
      </c>
      <c r="DD76" s="201" t="s">
        <v>1190</v>
      </c>
      <c r="DE76" s="201" t="s">
        <v>1184</v>
      </c>
      <c r="DF76"/>
      <c r="DG76" s="280" t="s">
        <v>87</v>
      </c>
      <c r="DH76" s="280" t="s">
        <v>87</v>
      </c>
      <c r="DI76" s="280" t="s">
        <v>87</v>
      </c>
      <c r="DJ76" s="280" t="s">
        <v>87</v>
      </c>
      <c r="DK76" s="280" t="s">
        <v>87</v>
      </c>
    </row>
    <row r="77" spans="1:115" ht="93.75" customHeight="1">
      <c r="A77" s="386" t="s">
        <v>521</v>
      </c>
      <c r="B77" s="746"/>
      <c r="C77" s="227" t="s">
        <v>522</v>
      </c>
      <c r="D77" s="746"/>
      <c r="E77" s="227" t="s">
        <v>523</v>
      </c>
      <c r="F77" s="227" t="s">
        <v>524</v>
      </c>
      <c r="G77" s="227" t="s">
        <v>106</v>
      </c>
      <c r="H77" s="227" t="s">
        <v>405</v>
      </c>
      <c r="I77" s="38" t="s">
        <v>77</v>
      </c>
      <c r="J77" s="38" t="s">
        <v>77</v>
      </c>
      <c r="K77" s="241">
        <v>6.4000000000000001E-2</v>
      </c>
      <c r="L77" s="34">
        <v>2015</v>
      </c>
      <c r="M77" s="227">
        <v>2020</v>
      </c>
      <c r="N77" s="227">
        <v>2030</v>
      </c>
      <c r="O77" s="35" t="s">
        <v>77</v>
      </c>
      <c r="P77" s="339">
        <v>9.4E-2</v>
      </c>
      <c r="Q77" s="368">
        <v>0.104</v>
      </c>
      <c r="R77" s="242">
        <v>0.114</v>
      </c>
      <c r="S77" s="242">
        <v>0.124</v>
      </c>
      <c r="T77" s="242">
        <v>0.13400000000000001</v>
      </c>
      <c r="U77" s="242">
        <v>0.14399999999999999</v>
      </c>
      <c r="V77" s="242">
        <v>0.154</v>
      </c>
      <c r="W77" s="242">
        <v>0.16400000000000001</v>
      </c>
      <c r="X77" s="242">
        <v>0.17399999999999999</v>
      </c>
      <c r="Y77" s="242">
        <v>0.184</v>
      </c>
      <c r="Z77" s="242">
        <v>0.19400000000000001</v>
      </c>
      <c r="AA77" s="242">
        <v>0.19400000000000001</v>
      </c>
      <c r="AB77" s="398" t="s">
        <v>538</v>
      </c>
      <c r="AC77" s="349">
        <v>4.7619047619047701E-3</v>
      </c>
      <c r="AD77" s="243" t="s">
        <v>539</v>
      </c>
      <c r="AE77" s="30" t="s">
        <v>540</v>
      </c>
      <c r="AF77" s="533" t="s">
        <v>129</v>
      </c>
      <c r="AG77" s="533" t="s">
        <v>130</v>
      </c>
      <c r="AH77" s="514" t="s">
        <v>106</v>
      </c>
      <c r="AI77" s="67" t="s">
        <v>528</v>
      </c>
      <c r="AJ77" s="522" t="s">
        <v>85</v>
      </c>
      <c r="AK77" s="353" t="s">
        <v>85</v>
      </c>
      <c r="AL77" s="53">
        <v>208</v>
      </c>
      <c r="AM77" s="53">
        <v>2018</v>
      </c>
      <c r="AN77" s="104">
        <v>2019</v>
      </c>
      <c r="AO77" s="104">
        <v>2030</v>
      </c>
      <c r="AP77" s="72">
        <v>189</v>
      </c>
      <c r="AQ77" s="72">
        <v>186</v>
      </c>
      <c r="AR77" s="72">
        <v>186</v>
      </c>
      <c r="AS77" s="72">
        <v>186</v>
      </c>
      <c r="AT77" s="72">
        <v>186</v>
      </c>
      <c r="AU77" s="72">
        <v>186</v>
      </c>
      <c r="AV77" s="72">
        <v>186</v>
      </c>
      <c r="AW77" s="72">
        <v>186</v>
      </c>
      <c r="AX77" s="72">
        <v>186</v>
      </c>
      <c r="AY77" s="72">
        <v>186</v>
      </c>
      <c r="AZ77" s="72">
        <v>186</v>
      </c>
      <c r="BA77" s="72">
        <v>186</v>
      </c>
      <c r="BB77" s="72">
        <v>2235</v>
      </c>
      <c r="BC77" s="614">
        <v>1231</v>
      </c>
      <c r="BD77" s="614">
        <v>1231</v>
      </c>
      <c r="BE77" s="564" t="s">
        <v>125</v>
      </c>
      <c r="BF77" s="668" t="s">
        <v>541</v>
      </c>
      <c r="BG77" s="614">
        <v>1268</v>
      </c>
      <c r="BH77" s="615" t="s">
        <v>87</v>
      </c>
      <c r="BI77" s="148" t="s">
        <v>125</v>
      </c>
      <c r="BJ77" s="668" t="s">
        <v>542</v>
      </c>
      <c r="BK77" s="614">
        <v>1306</v>
      </c>
      <c r="BL77" s="615" t="s">
        <v>87</v>
      </c>
      <c r="BM77" s="616" t="s">
        <v>86</v>
      </c>
      <c r="BN77" s="616" t="s">
        <v>87</v>
      </c>
      <c r="BO77" s="614">
        <v>1345</v>
      </c>
      <c r="BP77" s="616" t="s">
        <v>87</v>
      </c>
      <c r="BQ77" s="616" t="s">
        <v>86</v>
      </c>
      <c r="BR77" s="616" t="s">
        <v>87</v>
      </c>
      <c r="BS77" s="614">
        <v>1386</v>
      </c>
      <c r="BT77" s="616" t="s">
        <v>87</v>
      </c>
      <c r="BU77" s="616" t="s">
        <v>86</v>
      </c>
      <c r="BV77" s="616" t="s">
        <v>87</v>
      </c>
      <c r="BW77" s="614">
        <v>1427</v>
      </c>
      <c r="BX77" s="616" t="s">
        <v>87</v>
      </c>
      <c r="BY77" s="616" t="s">
        <v>86</v>
      </c>
      <c r="BZ77" s="616" t="s">
        <v>87</v>
      </c>
      <c r="CA77" s="614">
        <v>1470</v>
      </c>
      <c r="CB77" s="616" t="s">
        <v>87</v>
      </c>
      <c r="CC77" s="616" t="s">
        <v>86</v>
      </c>
      <c r="CD77" s="616" t="s">
        <v>87</v>
      </c>
      <c r="CE77" s="614">
        <v>1514</v>
      </c>
      <c r="CF77" s="616" t="s">
        <v>87</v>
      </c>
      <c r="CG77" s="616" t="s">
        <v>86</v>
      </c>
      <c r="CH77" s="616" t="s">
        <v>87</v>
      </c>
      <c r="CI77" s="614">
        <v>1559</v>
      </c>
      <c r="CJ77" s="616" t="s">
        <v>87</v>
      </c>
      <c r="CK77" s="616" t="s">
        <v>86</v>
      </c>
      <c r="CL77" s="616" t="s">
        <v>87</v>
      </c>
      <c r="CM77" s="614">
        <v>1606</v>
      </c>
      <c r="CN77" s="616" t="s">
        <v>87</v>
      </c>
      <c r="CO77" s="616" t="s">
        <v>86</v>
      </c>
      <c r="CP77" s="616" t="s">
        <v>87</v>
      </c>
      <c r="CQ77" s="614">
        <v>1654</v>
      </c>
      <c r="CR77" s="616" t="s">
        <v>87</v>
      </c>
      <c r="CS77" s="616" t="s">
        <v>86</v>
      </c>
      <c r="CT77" s="616" t="s">
        <v>87</v>
      </c>
      <c r="CU77" s="617">
        <v>1704</v>
      </c>
      <c r="CV77" s="70" t="s">
        <v>87</v>
      </c>
      <c r="CW77" s="616" t="s">
        <v>86</v>
      </c>
      <c r="CX77" s="70" t="s">
        <v>87</v>
      </c>
      <c r="CY77" s="210">
        <f t="shared" si="13"/>
        <v>17470</v>
      </c>
      <c r="CZ77" s="66" t="s">
        <v>530</v>
      </c>
      <c r="DA77" s="201" t="s">
        <v>531</v>
      </c>
      <c r="DB77" s="201" t="s">
        <v>543</v>
      </c>
      <c r="DC77" s="201" t="s">
        <v>571</v>
      </c>
      <c r="DD77" s="201" t="s">
        <v>1191</v>
      </c>
      <c r="DE77" s="201" t="s">
        <v>573</v>
      </c>
      <c r="DF77"/>
      <c r="DG77" s="280" t="s">
        <v>87</v>
      </c>
      <c r="DH77" s="280" t="s">
        <v>87</v>
      </c>
      <c r="DI77" s="280" t="s">
        <v>87</v>
      </c>
      <c r="DJ77" s="280" t="s">
        <v>87</v>
      </c>
      <c r="DK77" s="70" t="s">
        <v>544</v>
      </c>
    </row>
    <row r="78" spans="1:115" ht="102.75" customHeight="1">
      <c r="A78" s="386" t="s">
        <v>521</v>
      </c>
      <c r="B78" s="746"/>
      <c r="C78" s="227" t="s">
        <v>522</v>
      </c>
      <c r="D78" s="746"/>
      <c r="E78" s="227" t="s">
        <v>523</v>
      </c>
      <c r="F78" s="227" t="s">
        <v>524</v>
      </c>
      <c r="G78" s="227" t="s">
        <v>106</v>
      </c>
      <c r="H78" s="227" t="s">
        <v>405</v>
      </c>
      <c r="I78" s="38" t="s">
        <v>77</v>
      </c>
      <c r="J78" s="38" t="s">
        <v>77</v>
      </c>
      <c r="K78" s="241">
        <v>6.4000000000000001E-2</v>
      </c>
      <c r="L78" s="34">
        <v>2015</v>
      </c>
      <c r="M78" s="227">
        <v>2020</v>
      </c>
      <c r="N78" s="227">
        <v>2030</v>
      </c>
      <c r="O78" s="35" t="s">
        <v>77</v>
      </c>
      <c r="P78" s="339">
        <v>9.4E-2</v>
      </c>
      <c r="Q78" s="368">
        <v>0.104</v>
      </c>
      <c r="R78" s="242">
        <v>0.114</v>
      </c>
      <c r="S78" s="242">
        <v>0.124</v>
      </c>
      <c r="T78" s="242">
        <v>0.13400000000000001</v>
      </c>
      <c r="U78" s="242">
        <v>0.14399999999999999</v>
      </c>
      <c r="V78" s="242">
        <v>0.154</v>
      </c>
      <c r="W78" s="242">
        <v>0.16400000000000001</v>
      </c>
      <c r="X78" s="242">
        <v>0.17399999999999999</v>
      </c>
      <c r="Y78" s="242">
        <v>0.184</v>
      </c>
      <c r="Z78" s="242">
        <v>0.19400000000000001</v>
      </c>
      <c r="AA78" s="242">
        <v>0.19400000000000001</v>
      </c>
      <c r="AB78" s="398" t="s">
        <v>545</v>
      </c>
      <c r="AC78" s="349">
        <v>4.7619047619047701E-3</v>
      </c>
      <c r="AD78" s="53" t="s">
        <v>546</v>
      </c>
      <c r="AE78" s="53" t="s">
        <v>547</v>
      </c>
      <c r="AF78" s="533" t="s">
        <v>241</v>
      </c>
      <c r="AG78" s="533" t="s">
        <v>548</v>
      </c>
      <c r="AH78" s="514" t="s">
        <v>106</v>
      </c>
      <c r="AI78" s="67" t="s">
        <v>528</v>
      </c>
      <c r="AJ78" s="522" t="s">
        <v>85</v>
      </c>
      <c r="AK78" s="353" t="s">
        <v>85</v>
      </c>
      <c r="AL78" s="53">
        <v>146</v>
      </c>
      <c r="AM78" s="53">
        <v>2018</v>
      </c>
      <c r="AN78" s="104">
        <v>2019</v>
      </c>
      <c r="AO78" s="104">
        <v>2030</v>
      </c>
      <c r="AP78" s="72">
        <v>2611</v>
      </c>
      <c r="AQ78" s="72">
        <v>150</v>
      </c>
      <c r="AR78" s="72">
        <v>150</v>
      </c>
      <c r="AS78" s="72">
        <v>150</v>
      </c>
      <c r="AT78" s="72">
        <v>150</v>
      </c>
      <c r="AU78" s="72">
        <v>150</v>
      </c>
      <c r="AV78" s="72">
        <v>150</v>
      </c>
      <c r="AW78" s="72">
        <v>150</v>
      </c>
      <c r="AX78" s="72">
        <v>150</v>
      </c>
      <c r="AY78" s="72">
        <v>150</v>
      </c>
      <c r="AZ78" s="72">
        <v>150</v>
      </c>
      <c r="BA78" s="72">
        <v>150</v>
      </c>
      <c r="BB78" s="72">
        <v>4261</v>
      </c>
      <c r="BC78" s="614">
        <v>1796</v>
      </c>
      <c r="BD78" s="614">
        <v>1796</v>
      </c>
      <c r="BE78" s="564" t="s">
        <v>125</v>
      </c>
      <c r="BF78" s="668" t="s">
        <v>549</v>
      </c>
      <c r="BG78" s="614">
        <v>1850</v>
      </c>
      <c r="BH78" s="615" t="s">
        <v>87</v>
      </c>
      <c r="BI78" s="148" t="s">
        <v>125</v>
      </c>
      <c r="BJ78" s="668">
        <v>982</v>
      </c>
      <c r="BK78" s="614">
        <v>1905</v>
      </c>
      <c r="BL78" s="615" t="s">
        <v>87</v>
      </c>
      <c r="BM78" s="616" t="s">
        <v>86</v>
      </c>
      <c r="BN78" s="616" t="s">
        <v>87</v>
      </c>
      <c r="BO78" s="614">
        <v>1963</v>
      </c>
      <c r="BP78" s="615" t="s">
        <v>87</v>
      </c>
      <c r="BQ78" s="616" t="s">
        <v>86</v>
      </c>
      <c r="BR78" s="616" t="s">
        <v>87</v>
      </c>
      <c r="BS78" s="614">
        <v>2021</v>
      </c>
      <c r="BT78" s="615" t="s">
        <v>87</v>
      </c>
      <c r="BU78" s="616" t="s">
        <v>86</v>
      </c>
      <c r="BV78" s="616" t="s">
        <v>87</v>
      </c>
      <c r="BW78" s="614">
        <v>2082</v>
      </c>
      <c r="BX78" s="615" t="s">
        <v>87</v>
      </c>
      <c r="BY78" s="616" t="s">
        <v>86</v>
      </c>
      <c r="BZ78" s="616" t="s">
        <v>87</v>
      </c>
      <c r="CA78" s="614">
        <v>2145</v>
      </c>
      <c r="CB78" s="615" t="s">
        <v>87</v>
      </c>
      <c r="CC78" s="616" t="s">
        <v>86</v>
      </c>
      <c r="CD78" s="616" t="s">
        <v>87</v>
      </c>
      <c r="CE78" s="614">
        <v>2209</v>
      </c>
      <c r="CF78" s="615" t="s">
        <v>87</v>
      </c>
      <c r="CG78" s="616" t="s">
        <v>86</v>
      </c>
      <c r="CH78" s="616" t="s">
        <v>87</v>
      </c>
      <c r="CI78" s="614">
        <v>2275</v>
      </c>
      <c r="CJ78" s="615" t="s">
        <v>87</v>
      </c>
      <c r="CK78" s="616" t="s">
        <v>86</v>
      </c>
      <c r="CL78" s="616" t="s">
        <v>87</v>
      </c>
      <c r="CM78" s="614">
        <v>2343</v>
      </c>
      <c r="CN78" s="615" t="s">
        <v>87</v>
      </c>
      <c r="CO78" s="616" t="s">
        <v>86</v>
      </c>
      <c r="CP78" s="616" t="s">
        <v>87</v>
      </c>
      <c r="CQ78" s="614">
        <v>2414</v>
      </c>
      <c r="CR78" s="615" t="s">
        <v>87</v>
      </c>
      <c r="CS78" s="616" t="s">
        <v>86</v>
      </c>
      <c r="CT78" s="616" t="s">
        <v>87</v>
      </c>
      <c r="CU78" s="617">
        <v>2486</v>
      </c>
      <c r="CV78" s="70" t="s">
        <v>87</v>
      </c>
      <c r="CW78" s="616" t="s">
        <v>86</v>
      </c>
      <c r="CX78" s="70" t="s">
        <v>87</v>
      </c>
      <c r="CY78" s="210">
        <f t="shared" si="13"/>
        <v>25489</v>
      </c>
      <c r="CZ78" s="66" t="s">
        <v>530</v>
      </c>
      <c r="DA78" s="201" t="s">
        <v>1200</v>
      </c>
      <c r="DB78" s="201" t="s">
        <v>1185</v>
      </c>
      <c r="DC78" s="201" t="s">
        <v>1187</v>
      </c>
      <c r="DD78" s="201" t="s">
        <v>1188</v>
      </c>
      <c r="DE78" s="201" t="s">
        <v>1193</v>
      </c>
      <c r="DF78" s="656"/>
      <c r="DG78" s="280" t="s">
        <v>87</v>
      </c>
      <c r="DH78" s="280" t="s">
        <v>87</v>
      </c>
      <c r="DI78" s="280" t="s">
        <v>87</v>
      </c>
      <c r="DJ78" s="280" t="s">
        <v>87</v>
      </c>
      <c r="DK78" s="280" t="s">
        <v>87</v>
      </c>
    </row>
    <row r="79" spans="1:115" ht="104.25" customHeight="1">
      <c r="A79" s="386" t="s">
        <v>521</v>
      </c>
      <c r="B79" s="746"/>
      <c r="C79" s="227" t="s">
        <v>522</v>
      </c>
      <c r="D79" s="746"/>
      <c r="E79" s="227" t="s">
        <v>523</v>
      </c>
      <c r="F79" s="227" t="s">
        <v>524</v>
      </c>
      <c r="G79" s="227" t="s">
        <v>106</v>
      </c>
      <c r="H79" s="227" t="s">
        <v>405</v>
      </c>
      <c r="I79" s="38" t="s">
        <v>77</v>
      </c>
      <c r="J79" s="38" t="s">
        <v>77</v>
      </c>
      <c r="K79" s="241">
        <v>6.4000000000000001E-2</v>
      </c>
      <c r="L79" s="34">
        <v>2015</v>
      </c>
      <c r="M79" s="227">
        <v>2020</v>
      </c>
      <c r="N79" s="227">
        <v>2030</v>
      </c>
      <c r="O79" s="35" t="s">
        <v>77</v>
      </c>
      <c r="P79" s="339">
        <v>9.4E-2</v>
      </c>
      <c r="Q79" s="368">
        <v>0.104</v>
      </c>
      <c r="R79" s="242">
        <v>0.114</v>
      </c>
      <c r="S79" s="242">
        <v>0.124</v>
      </c>
      <c r="T79" s="242">
        <v>0.13400000000000001</v>
      </c>
      <c r="U79" s="242">
        <v>0.14399999999999999</v>
      </c>
      <c r="V79" s="242">
        <v>0.154</v>
      </c>
      <c r="W79" s="242">
        <v>0.16400000000000001</v>
      </c>
      <c r="X79" s="242">
        <v>0.17399999999999999</v>
      </c>
      <c r="Y79" s="242">
        <v>0.184</v>
      </c>
      <c r="Z79" s="242">
        <v>0.19400000000000001</v>
      </c>
      <c r="AA79" s="242">
        <v>0.19400000000000001</v>
      </c>
      <c r="AB79" s="398" t="s">
        <v>550</v>
      </c>
      <c r="AC79" s="349">
        <v>4.7619047619047701E-3</v>
      </c>
      <c r="AD79" s="247" t="s">
        <v>551</v>
      </c>
      <c r="AE79" s="53" t="s">
        <v>552</v>
      </c>
      <c r="AF79" s="533" t="s">
        <v>241</v>
      </c>
      <c r="AG79" s="533" t="s">
        <v>548</v>
      </c>
      <c r="AH79" s="514" t="s">
        <v>106</v>
      </c>
      <c r="AI79" s="67" t="s">
        <v>528</v>
      </c>
      <c r="AJ79" s="522" t="s">
        <v>85</v>
      </c>
      <c r="AK79" s="353" t="s">
        <v>85</v>
      </c>
      <c r="AL79" s="53">
        <v>7609</v>
      </c>
      <c r="AM79" s="53">
        <v>2018</v>
      </c>
      <c r="AN79" s="104">
        <v>2019</v>
      </c>
      <c r="AO79" s="104">
        <v>2030</v>
      </c>
      <c r="AP79" s="72">
        <v>26686</v>
      </c>
      <c r="AQ79" s="705">
        <v>42605</v>
      </c>
      <c r="AR79" s="705">
        <v>43022</v>
      </c>
      <c r="AS79" s="705">
        <v>43452</v>
      </c>
      <c r="AT79" s="705">
        <v>43894</v>
      </c>
      <c r="AU79" s="705">
        <v>44350</v>
      </c>
      <c r="AV79" s="705">
        <v>44820</v>
      </c>
      <c r="AW79" s="705">
        <v>45303</v>
      </c>
      <c r="AX79" s="705">
        <v>45801</v>
      </c>
      <c r="AY79" s="705">
        <v>46314</v>
      </c>
      <c r="AZ79" s="705">
        <v>46843</v>
      </c>
      <c r="BA79" s="705">
        <v>47387</v>
      </c>
      <c r="BB79" s="72">
        <v>490886</v>
      </c>
      <c r="BC79" s="614">
        <v>3445</v>
      </c>
      <c r="BD79" s="614">
        <v>3445</v>
      </c>
      <c r="BE79" s="564" t="s">
        <v>125</v>
      </c>
      <c r="BF79" s="668" t="s">
        <v>553</v>
      </c>
      <c r="BG79" s="614">
        <v>3548</v>
      </c>
      <c r="BH79" s="615" t="s">
        <v>87</v>
      </c>
      <c r="BI79" s="148" t="s">
        <v>125</v>
      </c>
      <c r="BJ79" s="668">
        <v>982</v>
      </c>
      <c r="BK79" s="614">
        <v>3655</v>
      </c>
      <c r="BL79" s="615" t="s">
        <v>87</v>
      </c>
      <c r="BM79" s="616" t="s">
        <v>86</v>
      </c>
      <c r="BN79" s="616" t="s">
        <v>87</v>
      </c>
      <c r="BO79" s="614">
        <v>3764</v>
      </c>
      <c r="BP79" s="615" t="s">
        <v>87</v>
      </c>
      <c r="BQ79" s="616" t="s">
        <v>86</v>
      </c>
      <c r="BR79" s="616" t="s">
        <v>87</v>
      </c>
      <c r="BS79" s="614">
        <v>3877</v>
      </c>
      <c r="BT79" s="615" t="s">
        <v>87</v>
      </c>
      <c r="BU79" s="616" t="s">
        <v>86</v>
      </c>
      <c r="BV79" s="616" t="s">
        <v>87</v>
      </c>
      <c r="BW79" s="614">
        <v>3994</v>
      </c>
      <c r="BX79" s="615" t="s">
        <v>87</v>
      </c>
      <c r="BY79" s="616" t="s">
        <v>86</v>
      </c>
      <c r="BZ79" s="616" t="s">
        <v>87</v>
      </c>
      <c r="CA79" s="614">
        <v>4114</v>
      </c>
      <c r="CB79" s="615" t="s">
        <v>87</v>
      </c>
      <c r="CC79" s="616" t="s">
        <v>86</v>
      </c>
      <c r="CD79" s="616" t="s">
        <v>87</v>
      </c>
      <c r="CE79" s="614">
        <v>4237</v>
      </c>
      <c r="CF79" s="615" t="s">
        <v>87</v>
      </c>
      <c r="CG79" s="616" t="s">
        <v>86</v>
      </c>
      <c r="CH79" s="616" t="s">
        <v>87</v>
      </c>
      <c r="CI79" s="614">
        <v>4364</v>
      </c>
      <c r="CJ79" s="615" t="s">
        <v>87</v>
      </c>
      <c r="CK79" s="616" t="s">
        <v>86</v>
      </c>
      <c r="CL79" s="616" t="s">
        <v>87</v>
      </c>
      <c r="CM79" s="614">
        <v>4495</v>
      </c>
      <c r="CN79" s="615" t="s">
        <v>87</v>
      </c>
      <c r="CO79" s="616" t="s">
        <v>86</v>
      </c>
      <c r="CP79" s="616" t="s">
        <v>87</v>
      </c>
      <c r="CQ79" s="614">
        <v>4630</v>
      </c>
      <c r="CR79" s="615" t="s">
        <v>87</v>
      </c>
      <c r="CS79" s="616" t="s">
        <v>86</v>
      </c>
      <c r="CT79" s="616" t="s">
        <v>87</v>
      </c>
      <c r="CU79" s="617">
        <v>4769</v>
      </c>
      <c r="CV79" s="70" t="s">
        <v>87</v>
      </c>
      <c r="CW79" s="616" t="s">
        <v>86</v>
      </c>
      <c r="CX79" s="70" t="s">
        <v>87</v>
      </c>
      <c r="CY79" s="210">
        <f t="shared" si="13"/>
        <v>48892</v>
      </c>
      <c r="CZ79" s="66" t="s">
        <v>530</v>
      </c>
      <c r="DA79" s="201" t="s">
        <v>1199</v>
      </c>
      <c r="DB79" s="201" t="s">
        <v>1186</v>
      </c>
      <c r="DC79" s="201" t="s">
        <v>1187</v>
      </c>
      <c r="DD79" s="201" t="s">
        <v>1189</v>
      </c>
      <c r="DE79" s="201" t="s">
        <v>1192</v>
      </c>
      <c r="DF79" s="656"/>
      <c r="DG79" s="280" t="s">
        <v>87</v>
      </c>
      <c r="DH79" s="280" t="s">
        <v>87</v>
      </c>
      <c r="DI79" s="280" t="s">
        <v>87</v>
      </c>
      <c r="DJ79" s="280" t="s">
        <v>87</v>
      </c>
      <c r="DK79" s="17" t="s">
        <v>554</v>
      </c>
    </row>
    <row r="80" spans="1:115" ht="101.25" customHeight="1">
      <c r="A80" s="386" t="s">
        <v>521</v>
      </c>
      <c r="B80" s="746"/>
      <c r="C80" s="227" t="s">
        <v>522</v>
      </c>
      <c r="D80" s="747"/>
      <c r="E80" s="227" t="s">
        <v>523</v>
      </c>
      <c r="F80" s="227" t="s">
        <v>524</v>
      </c>
      <c r="G80" s="227" t="s">
        <v>106</v>
      </c>
      <c r="H80" s="227" t="s">
        <v>405</v>
      </c>
      <c r="I80" s="38" t="s">
        <v>77</v>
      </c>
      <c r="J80" s="38" t="s">
        <v>77</v>
      </c>
      <c r="K80" s="241">
        <v>6.4000000000000001E-2</v>
      </c>
      <c r="L80" s="34">
        <v>2015</v>
      </c>
      <c r="M80" s="227">
        <v>2020</v>
      </c>
      <c r="N80" s="227">
        <v>2030</v>
      </c>
      <c r="O80" s="35" t="s">
        <v>77</v>
      </c>
      <c r="P80" s="339">
        <v>9.4E-2</v>
      </c>
      <c r="Q80" s="368">
        <v>0.104</v>
      </c>
      <c r="R80" s="242">
        <v>0.114</v>
      </c>
      <c r="S80" s="242">
        <v>0.124</v>
      </c>
      <c r="T80" s="242">
        <v>0.13400000000000001</v>
      </c>
      <c r="U80" s="242">
        <v>0.14399999999999999</v>
      </c>
      <c r="V80" s="242">
        <v>0.154</v>
      </c>
      <c r="W80" s="242">
        <v>0.16400000000000001</v>
      </c>
      <c r="X80" s="242">
        <v>0.17399999999999999</v>
      </c>
      <c r="Y80" s="242">
        <v>0.184</v>
      </c>
      <c r="Z80" s="242">
        <v>0.19400000000000001</v>
      </c>
      <c r="AA80" s="242">
        <v>0.19400000000000001</v>
      </c>
      <c r="AB80" s="398" t="s">
        <v>555</v>
      </c>
      <c r="AC80" s="349">
        <v>4.7619047619047701E-3</v>
      </c>
      <c r="AD80" s="396" t="s">
        <v>556</v>
      </c>
      <c r="AE80" s="400" t="s">
        <v>557</v>
      </c>
      <c r="AF80" s="549" t="s">
        <v>241</v>
      </c>
      <c r="AG80" s="561" t="s">
        <v>558</v>
      </c>
      <c r="AH80" s="514" t="s">
        <v>106</v>
      </c>
      <c r="AI80" s="30" t="s">
        <v>537</v>
      </c>
      <c r="AJ80" s="524" t="s">
        <v>232</v>
      </c>
      <c r="AK80" s="34" t="s">
        <v>232</v>
      </c>
      <c r="AL80" s="272" t="s">
        <v>390</v>
      </c>
      <c r="AM80" s="272" t="s">
        <v>390</v>
      </c>
      <c r="AN80" s="104">
        <v>2019</v>
      </c>
      <c r="AO80" s="104">
        <v>2030</v>
      </c>
      <c r="AP80" s="32">
        <v>140</v>
      </c>
      <c r="AQ80" s="32">
        <v>140</v>
      </c>
      <c r="AR80" s="32">
        <v>140</v>
      </c>
      <c r="AS80" s="32">
        <v>140</v>
      </c>
      <c r="AT80" s="32">
        <v>140</v>
      </c>
      <c r="AU80" s="32">
        <v>140</v>
      </c>
      <c r="AV80" s="32">
        <v>140</v>
      </c>
      <c r="AW80" s="32">
        <v>140</v>
      </c>
      <c r="AX80" s="32">
        <v>140</v>
      </c>
      <c r="AY80" s="32">
        <v>140</v>
      </c>
      <c r="AZ80" s="32">
        <v>140</v>
      </c>
      <c r="BA80" s="32">
        <v>140</v>
      </c>
      <c r="BB80" s="648">
        <v>140</v>
      </c>
      <c r="BC80" s="614">
        <v>5000</v>
      </c>
      <c r="BD80" s="614">
        <v>5000</v>
      </c>
      <c r="BE80" s="564" t="s">
        <v>125</v>
      </c>
      <c r="BF80" s="668"/>
      <c r="BG80" s="614">
        <v>5150</v>
      </c>
      <c r="BH80" s="616" t="s">
        <v>87</v>
      </c>
      <c r="BI80" s="148" t="s">
        <v>125</v>
      </c>
      <c r="BJ80" s="668" t="s">
        <v>87</v>
      </c>
      <c r="BK80" s="614">
        <v>5305</v>
      </c>
      <c r="BL80" s="616" t="s">
        <v>87</v>
      </c>
      <c r="BM80" s="616" t="s">
        <v>86</v>
      </c>
      <c r="BN80" s="616" t="s">
        <v>87</v>
      </c>
      <c r="BO80" s="614">
        <v>5464</v>
      </c>
      <c r="BP80" s="616" t="s">
        <v>87</v>
      </c>
      <c r="BQ80" s="151" t="s">
        <v>86</v>
      </c>
      <c r="BR80" s="616" t="s">
        <v>87</v>
      </c>
      <c r="BS80" s="614">
        <v>5628</v>
      </c>
      <c r="BT80" s="616" t="s">
        <v>87</v>
      </c>
      <c r="BU80" s="151" t="s">
        <v>86</v>
      </c>
      <c r="BV80" s="616" t="s">
        <v>87</v>
      </c>
      <c r="BW80" s="614">
        <v>5796</v>
      </c>
      <c r="BX80" s="616" t="s">
        <v>87</v>
      </c>
      <c r="BY80" s="151" t="s">
        <v>86</v>
      </c>
      <c r="BZ80" s="616" t="s">
        <v>87</v>
      </c>
      <c r="CA80" s="614">
        <v>5970</v>
      </c>
      <c r="CB80" s="616" t="s">
        <v>87</v>
      </c>
      <c r="CC80" s="151" t="s">
        <v>86</v>
      </c>
      <c r="CD80" s="616" t="s">
        <v>87</v>
      </c>
      <c r="CE80" s="614">
        <v>6149</v>
      </c>
      <c r="CF80" s="616" t="s">
        <v>87</v>
      </c>
      <c r="CG80" s="151" t="s">
        <v>86</v>
      </c>
      <c r="CH80" s="616" t="s">
        <v>87</v>
      </c>
      <c r="CI80" s="614">
        <v>6334</v>
      </c>
      <c r="CJ80" s="616" t="s">
        <v>87</v>
      </c>
      <c r="CK80" s="151" t="s">
        <v>86</v>
      </c>
      <c r="CL80" s="616" t="s">
        <v>87</v>
      </c>
      <c r="CM80" s="614">
        <v>6524</v>
      </c>
      <c r="CN80" s="616" t="s">
        <v>87</v>
      </c>
      <c r="CO80" s="151" t="s">
        <v>86</v>
      </c>
      <c r="CP80" s="616" t="s">
        <v>87</v>
      </c>
      <c r="CQ80" s="614">
        <v>6720</v>
      </c>
      <c r="CR80" s="616" t="s">
        <v>87</v>
      </c>
      <c r="CS80" s="151" t="s">
        <v>86</v>
      </c>
      <c r="CT80" s="616" t="s">
        <v>87</v>
      </c>
      <c r="CU80" s="617">
        <v>6921</v>
      </c>
      <c r="CV80" s="70" t="s">
        <v>87</v>
      </c>
      <c r="CW80" s="151" t="s">
        <v>86</v>
      </c>
      <c r="CX80" s="70" t="s">
        <v>87</v>
      </c>
      <c r="CY80" s="210">
        <f t="shared" si="13"/>
        <v>70961</v>
      </c>
      <c r="CZ80" s="66" t="s">
        <v>530</v>
      </c>
      <c r="DA80" s="66" t="s">
        <v>559</v>
      </c>
      <c r="DB80" s="31" t="s">
        <v>560</v>
      </c>
      <c r="DC80" s="66" t="s">
        <v>561</v>
      </c>
      <c r="DD80" s="66" t="s">
        <v>562</v>
      </c>
      <c r="DE80" s="488" t="s">
        <v>563</v>
      </c>
      <c r="DF80" s="280" t="s">
        <v>87</v>
      </c>
      <c r="DG80" s="280" t="s">
        <v>87</v>
      </c>
      <c r="DH80" s="280" t="s">
        <v>87</v>
      </c>
      <c r="DI80" s="280" t="s">
        <v>87</v>
      </c>
      <c r="DJ80" s="280" t="s">
        <v>87</v>
      </c>
      <c r="DK80" s="280" t="s">
        <v>87</v>
      </c>
    </row>
    <row r="81" spans="1:115" ht="105" customHeight="1">
      <c r="A81" s="386" t="s">
        <v>521</v>
      </c>
      <c r="B81" s="746"/>
      <c r="C81" s="169" t="s">
        <v>564</v>
      </c>
      <c r="D81" s="745">
        <v>2.8571428571428598E-2</v>
      </c>
      <c r="E81" s="227" t="s">
        <v>565</v>
      </c>
      <c r="F81" s="61" t="s">
        <v>566</v>
      </c>
      <c r="G81" s="227" t="s">
        <v>106</v>
      </c>
      <c r="H81" s="227" t="s">
        <v>405</v>
      </c>
      <c r="I81" s="38" t="s">
        <v>77</v>
      </c>
      <c r="J81" s="38" t="s">
        <v>77</v>
      </c>
      <c r="K81" s="241">
        <v>0.28299999999999997</v>
      </c>
      <c r="L81" s="34">
        <v>2017</v>
      </c>
      <c r="M81" s="227">
        <v>2020</v>
      </c>
      <c r="N81" s="227">
        <v>2030</v>
      </c>
      <c r="O81" s="35" t="s">
        <v>77</v>
      </c>
      <c r="P81" s="339">
        <v>0.32300000000000001</v>
      </c>
      <c r="Q81" s="368">
        <v>0.34300000000000003</v>
      </c>
      <c r="R81" s="242">
        <v>0.36299999999999999</v>
      </c>
      <c r="S81" s="242">
        <v>0.38300000000000001</v>
      </c>
      <c r="T81" s="242">
        <v>0.40300000000000002</v>
      </c>
      <c r="U81" s="242">
        <v>0.42299999999999999</v>
      </c>
      <c r="V81" s="242">
        <v>0.443</v>
      </c>
      <c r="W81" s="242">
        <v>0.46300000000000002</v>
      </c>
      <c r="X81" s="242">
        <v>0.48299999999999998</v>
      </c>
      <c r="Y81" s="242">
        <v>0.503</v>
      </c>
      <c r="Z81" s="242">
        <v>0.52300000000000002</v>
      </c>
      <c r="AA81" s="242">
        <v>0.52300000000000002</v>
      </c>
      <c r="AB81" s="398" t="s">
        <v>567</v>
      </c>
      <c r="AC81" s="399">
        <v>1.4285714285714299E-2</v>
      </c>
      <c r="AD81" s="247" t="s">
        <v>568</v>
      </c>
      <c r="AE81" s="71" t="s">
        <v>569</v>
      </c>
      <c r="AF81" s="533" t="s">
        <v>129</v>
      </c>
      <c r="AG81" s="533" t="s">
        <v>130</v>
      </c>
      <c r="AH81" s="514" t="s">
        <v>106</v>
      </c>
      <c r="AI81" s="67" t="s">
        <v>528</v>
      </c>
      <c r="AJ81" s="522" t="s">
        <v>85</v>
      </c>
      <c r="AK81" s="353" t="s">
        <v>85</v>
      </c>
      <c r="AL81" s="66">
        <v>442</v>
      </c>
      <c r="AM81" s="66">
        <v>2018</v>
      </c>
      <c r="AN81" s="104">
        <v>2019</v>
      </c>
      <c r="AO81" s="104">
        <v>2030</v>
      </c>
      <c r="AP81" s="72">
        <v>400</v>
      </c>
      <c r="AQ81" s="72">
        <v>400</v>
      </c>
      <c r="AR81" s="72">
        <v>400</v>
      </c>
      <c r="AS81" s="72">
        <v>400</v>
      </c>
      <c r="AT81" s="72">
        <v>400</v>
      </c>
      <c r="AU81" s="72">
        <v>400</v>
      </c>
      <c r="AV81" s="72">
        <v>400</v>
      </c>
      <c r="AW81" s="72">
        <v>400</v>
      </c>
      <c r="AX81" s="72">
        <v>400</v>
      </c>
      <c r="AY81" s="72">
        <v>400</v>
      </c>
      <c r="AZ81" s="72">
        <v>400</v>
      </c>
      <c r="BA81" s="72">
        <v>400</v>
      </c>
      <c r="BB81" s="72">
        <v>4800</v>
      </c>
      <c r="BC81" s="614">
        <v>1500</v>
      </c>
      <c r="BD81" s="614">
        <v>1500</v>
      </c>
      <c r="BE81" s="564" t="s">
        <v>125</v>
      </c>
      <c r="BF81" s="668" t="s">
        <v>570</v>
      </c>
      <c r="BG81" s="614">
        <v>1519</v>
      </c>
      <c r="BH81" s="615" t="s">
        <v>87</v>
      </c>
      <c r="BI81" s="148" t="s">
        <v>125</v>
      </c>
      <c r="BJ81" s="668" t="s">
        <v>570</v>
      </c>
      <c r="BK81" s="614">
        <v>1565</v>
      </c>
      <c r="BL81" s="615" t="s">
        <v>87</v>
      </c>
      <c r="BM81" s="616" t="s">
        <v>86</v>
      </c>
      <c r="BN81" s="616" t="s">
        <v>87</v>
      </c>
      <c r="BO81" s="614">
        <v>1612</v>
      </c>
      <c r="BP81" s="616" t="s">
        <v>87</v>
      </c>
      <c r="BQ81" s="616" t="s">
        <v>86</v>
      </c>
      <c r="BR81" s="616" t="s">
        <v>87</v>
      </c>
      <c r="BS81" s="614">
        <v>1660</v>
      </c>
      <c r="BT81" s="616" t="s">
        <v>87</v>
      </c>
      <c r="BU81" s="616" t="s">
        <v>86</v>
      </c>
      <c r="BV81" s="616" t="s">
        <v>87</v>
      </c>
      <c r="BW81" s="614">
        <v>1710</v>
      </c>
      <c r="BX81" s="616" t="s">
        <v>87</v>
      </c>
      <c r="BY81" s="616" t="s">
        <v>86</v>
      </c>
      <c r="BZ81" s="616" t="s">
        <v>87</v>
      </c>
      <c r="CA81" s="614">
        <v>1761</v>
      </c>
      <c r="CB81" s="616" t="s">
        <v>87</v>
      </c>
      <c r="CC81" s="616" t="s">
        <v>86</v>
      </c>
      <c r="CD81" s="616" t="s">
        <v>87</v>
      </c>
      <c r="CE81" s="614">
        <v>1814</v>
      </c>
      <c r="CF81" s="616" t="s">
        <v>87</v>
      </c>
      <c r="CG81" s="616" t="s">
        <v>86</v>
      </c>
      <c r="CH81" s="616" t="s">
        <v>87</v>
      </c>
      <c r="CI81" s="614">
        <v>1868</v>
      </c>
      <c r="CJ81" s="616" t="s">
        <v>87</v>
      </c>
      <c r="CK81" s="616" t="s">
        <v>86</v>
      </c>
      <c r="CL81" s="616" t="s">
        <v>87</v>
      </c>
      <c r="CM81" s="614">
        <v>1925</v>
      </c>
      <c r="CN81" s="616" t="s">
        <v>87</v>
      </c>
      <c r="CO81" s="616" t="s">
        <v>86</v>
      </c>
      <c r="CP81" s="616" t="s">
        <v>87</v>
      </c>
      <c r="CQ81" s="614">
        <v>1982</v>
      </c>
      <c r="CR81" s="616" t="s">
        <v>87</v>
      </c>
      <c r="CS81" s="616" t="s">
        <v>86</v>
      </c>
      <c r="CT81" s="616" t="s">
        <v>87</v>
      </c>
      <c r="CU81" s="617">
        <v>2042</v>
      </c>
      <c r="CV81" s="70" t="s">
        <v>87</v>
      </c>
      <c r="CW81" s="616" t="s">
        <v>86</v>
      </c>
      <c r="CX81" s="70" t="s">
        <v>87</v>
      </c>
      <c r="CY81" s="210">
        <f t="shared" si="13"/>
        <v>20958</v>
      </c>
      <c r="CZ81" s="70" t="s">
        <v>530</v>
      </c>
      <c r="DA81" s="656" t="s">
        <v>1199</v>
      </c>
      <c r="DB81" s="656" t="s">
        <v>1194</v>
      </c>
      <c r="DC81" s="201" t="s">
        <v>1187</v>
      </c>
      <c r="DD81" s="656" t="s">
        <v>572</v>
      </c>
      <c r="DE81" s="201" t="s">
        <v>1192</v>
      </c>
      <c r="DF81" s="70" t="s">
        <v>530</v>
      </c>
      <c r="DG81" s="70" t="s">
        <v>574</v>
      </c>
      <c r="DH81" s="70" t="s">
        <v>575</v>
      </c>
      <c r="DI81" s="70" t="s">
        <v>576</v>
      </c>
      <c r="DJ81" s="70" t="s">
        <v>577</v>
      </c>
      <c r="DK81" s="280" t="s">
        <v>87</v>
      </c>
    </row>
    <row r="82" spans="1:115" ht="102.75" customHeight="1">
      <c r="A82" s="386" t="s">
        <v>521</v>
      </c>
      <c r="B82" s="746"/>
      <c r="C82" s="169" t="s">
        <v>564</v>
      </c>
      <c r="D82" s="747"/>
      <c r="E82" s="227" t="s">
        <v>565</v>
      </c>
      <c r="F82" s="61" t="s">
        <v>566</v>
      </c>
      <c r="G82" s="227" t="s">
        <v>106</v>
      </c>
      <c r="H82" s="227" t="s">
        <v>405</v>
      </c>
      <c r="I82" s="38" t="s">
        <v>77</v>
      </c>
      <c r="J82" s="38" t="s">
        <v>77</v>
      </c>
      <c r="K82" s="241">
        <v>0.28299999999999997</v>
      </c>
      <c r="L82" s="34">
        <v>2017</v>
      </c>
      <c r="M82" s="227">
        <v>2020</v>
      </c>
      <c r="N82" s="227">
        <v>2030</v>
      </c>
      <c r="O82" s="35" t="s">
        <v>77</v>
      </c>
      <c r="P82" s="339">
        <v>0.32300000000000001</v>
      </c>
      <c r="Q82" s="368">
        <v>0.34300000000000003</v>
      </c>
      <c r="R82" s="242">
        <v>0.36299999999999999</v>
      </c>
      <c r="S82" s="242">
        <v>0.38300000000000001</v>
      </c>
      <c r="T82" s="242">
        <v>0.40300000000000002</v>
      </c>
      <c r="U82" s="242">
        <v>0.42299999999999999</v>
      </c>
      <c r="V82" s="242">
        <v>0.443</v>
      </c>
      <c r="W82" s="242">
        <v>0.46300000000000002</v>
      </c>
      <c r="X82" s="242">
        <v>0.48299999999999998</v>
      </c>
      <c r="Y82" s="242">
        <v>0.503</v>
      </c>
      <c r="Z82" s="242">
        <v>0.52300000000000002</v>
      </c>
      <c r="AA82" s="242">
        <v>0.52300000000000002</v>
      </c>
      <c r="AB82" s="398" t="s">
        <v>578</v>
      </c>
      <c r="AC82" s="399">
        <v>1.4285714285714299E-2</v>
      </c>
      <c r="AD82" s="401" t="s">
        <v>579</v>
      </c>
      <c r="AE82" s="227" t="s">
        <v>580</v>
      </c>
      <c r="AF82" s="533" t="s">
        <v>129</v>
      </c>
      <c r="AG82" s="533" t="s">
        <v>130</v>
      </c>
      <c r="AH82" s="39" t="s">
        <v>581</v>
      </c>
      <c r="AI82" s="227" t="s">
        <v>346</v>
      </c>
      <c r="AJ82" s="375" t="s">
        <v>77</v>
      </c>
      <c r="AK82" s="34" t="s">
        <v>232</v>
      </c>
      <c r="AL82" s="240">
        <v>10</v>
      </c>
      <c r="AM82" s="93">
        <v>2019</v>
      </c>
      <c r="AN82" s="104">
        <v>2019</v>
      </c>
      <c r="AO82" s="104">
        <v>2030</v>
      </c>
      <c r="AP82" s="227">
        <v>1</v>
      </c>
      <c r="AQ82" s="227">
        <v>1</v>
      </c>
      <c r="AR82" s="227">
        <v>1</v>
      </c>
      <c r="AS82" s="227">
        <v>1</v>
      </c>
      <c r="AT82" s="227">
        <v>1</v>
      </c>
      <c r="AU82" s="227">
        <v>1</v>
      </c>
      <c r="AV82" s="227">
        <v>1</v>
      </c>
      <c r="AW82" s="227">
        <v>1</v>
      </c>
      <c r="AX82" s="227">
        <v>1</v>
      </c>
      <c r="AY82" s="227">
        <v>1</v>
      </c>
      <c r="AZ82" s="227">
        <v>1</v>
      </c>
      <c r="BA82" s="227">
        <v>1</v>
      </c>
      <c r="BB82" s="225">
        <v>12</v>
      </c>
      <c r="BC82" s="618">
        <v>10.3</v>
      </c>
      <c r="BD82" s="618">
        <v>10.3</v>
      </c>
      <c r="BE82" s="564" t="s">
        <v>125</v>
      </c>
      <c r="BF82" s="26" t="s">
        <v>175</v>
      </c>
      <c r="BG82" s="55">
        <v>10</v>
      </c>
      <c r="BH82" s="55">
        <v>10</v>
      </c>
      <c r="BI82" s="148" t="s">
        <v>125</v>
      </c>
      <c r="BJ82" s="26" t="s">
        <v>175</v>
      </c>
      <c r="BK82" s="55">
        <v>10.9</v>
      </c>
      <c r="BL82" s="55" t="s">
        <v>87</v>
      </c>
      <c r="BM82" s="616" t="s">
        <v>86</v>
      </c>
      <c r="BN82" s="55" t="s">
        <v>87</v>
      </c>
      <c r="BO82" s="55">
        <v>11.3</v>
      </c>
      <c r="BP82" s="55" t="s">
        <v>87</v>
      </c>
      <c r="BQ82" s="151" t="s">
        <v>86</v>
      </c>
      <c r="BR82" s="55" t="s">
        <v>87</v>
      </c>
      <c r="BS82" s="55">
        <v>11.6</v>
      </c>
      <c r="BT82" s="55" t="s">
        <v>87</v>
      </c>
      <c r="BU82" s="151" t="s">
        <v>86</v>
      </c>
      <c r="BV82" s="55" t="s">
        <v>87</v>
      </c>
      <c r="BW82" s="55">
        <v>11.9</v>
      </c>
      <c r="BX82" s="55" t="s">
        <v>87</v>
      </c>
      <c r="BY82" s="151" t="s">
        <v>86</v>
      </c>
      <c r="BZ82" s="55" t="s">
        <v>87</v>
      </c>
      <c r="CA82" s="55">
        <v>12.3</v>
      </c>
      <c r="CB82" s="55" t="s">
        <v>87</v>
      </c>
      <c r="CC82" s="151" t="s">
        <v>86</v>
      </c>
      <c r="CD82" s="55" t="s">
        <v>87</v>
      </c>
      <c r="CE82" s="55">
        <v>12.7</v>
      </c>
      <c r="CF82" s="55" t="s">
        <v>87</v>
      </c>
      <c r="CG82" s="151" t="s">
        <v>86</v>
      </c>
      <c r="CH82" s="55" t="s">
        <v>87</v>
      </c>
      <c r="CI82" s="55">
        <v>13</v>
      </c>
      <c r="CJ82" s="55" t="s">
        <v>87</v>
      </c>
      <c r="CK82" s="151" t="s">
        <v>86</v>
      </c>
      <c r="CL82" s="55" t="s">
        <v>87</v>
      </c>
      <c r="CM82" s="55">
        <v>13.4</v>
      </c>
      <c r="CN82" s="55" t="s">
        <v>87</v>
      </c>
      <c r="CO82" s="151" t="s">
        <v>86</v>
      </c>
      <c r="CP82" s="55" t="s">
        <v>87</v>
      </c>
      <c r="CQ82" s="55">
        <v>13.8</v>
      </c>
      <c r="CR82" s="55" t="s">
        <v>87</v>
      </c>
      <c r="CS82" s="151" t="s">
        <v>86</v>
      </c>
      <c r="CT82" s="55" t="s">
        <v>87</v>
      </c>
      <c r="CU82" s="55">
        <v>14.3</v>
      </c>
      <c r="CV82" s="63" t="s">
        <v>87</v>
      </c>
      <c r="CW82" s="151" t="s">
        <v>86</v>
      </c>
      <c r="CX82" s="63" t="s">
        <v>87</v>
      </c>
      <c r="CY82" s="210">
        <f t="shared" si="13"/>
        <v>145.50000000000003</v>
      </c>
      <c r="CZ82" s="17" t="s">
        <v>190</v>
      </c>
      <c r="DA82" s="17" t="s">
        <v>582</v>
      </c>
      <c r="DB82" s="17" t="s">
        <v>583</v>
      </c>
      <c r="DC82" s="17" t="s">
        <v>176</v>
      </c>
      <c r="DD82" s="33">
        <v>3169001</v>
      </c>
      <c r="DE82" s="39" t="s">
        <v>177</v>
      </c>
      <c r="DF82" s="280" t="s">
        <v>87</v>
      </c>
      <c r="DG82" s="280" t="s">
        <v>87</v>
      </c>
      <c r="DH82" s="280" t="s">
        <v>87</v>
      </c>
      <c r="DI82" s="280" t="s">
        <v>87</v>
      </c>
      <c r="DJ82" s="280" t="s">
        <v>87</v>
      </c>
      <c r="DK82" s="280" t="s">
        <v>87</v>
      </c>
    </row>
    <row r="83" spans="1:115" ht="81" customHeight="1">
      <c r="A83" s="386" t="s">
        <v>521</v>
      </c>
      <c r="B83" s="746"/>
      <c r="C83" s="169" t="s">
        <v>584</v>
      </c>
      <c r="D83" s="342">
        <v>2.8571428571428598E-2</v>
      </c>
      <c r="E83" s="227" t="s">
        <v>585</v>
      </c>
      <c r="F83" s="227" t="s">
        <v>586</v>
      </c>
      <c r="G83" s="227" t="s">
        <v>106</v>
      </c>
      <c r="H83" s="227" t="s">
        <v>587</v>
      </c>
      <c r="I83" s="38" t="s">
        <v>77</v>
      </c>
      <c r="J83" s="38" t="s">
        <v>77</v>
      </c>
      <c r="K83" s="382">
        <v>5</v>
      </c>
      <c r="L83" s="34">
        <v>2017</v>
      </c>
      <c r="M83" s="227">
        <v>2020</v>
      </c>
      <c r="N83" s="227">
        <v>2030</v>
      </c>
      <c r="O83" s="35" t="s">
        <v>77</v>
      </c>
      <c r="P83" s="369">
        <v>5</v>
      </c>
      <c r="Q83" s="305">
        <v>5</v>
      </c>
      <c r="R83" s="305">
        <v>5</v>
      </c>
      <c r="S83" s="36">
        <v>5</v>
      </c>
      <c r="T83" s="36">
        <v>6</v>
      </c>
      <c r="U83" s="36">
        <v>6</v>
      </c>
      <c r="V83" s="36">
        <v>6</v>
      </c>
      <c r="W83" s="36">
        <v>6</v>
      </c>
      <c r="X83" s="36">
        <v>7</v>
      </c>
      <c r="Y83" s="36">
        <v>7</v>
      </c>
      <c r="Z83" s="36">
        <v>7</v>
      </c>
      <c r="AA83" s="36">
        <v>7</v>
      </c>
      <c r="AB83" s="398" t="s">
        <v>588</v>
      </c>
      <c r="AC83" s="349">
        <v>2.8571428571428598E-2</v>
      </c>
      <c r="AD83" s="30" t="s">
        <v>589</v>
      </c>
      <c r="AE83" s="30" t="s">
        <v>590</v>
      </c>
      <c r="AF83" s="533" t="s">
        <v>129</v>
      </c>
      <c r="AG83" s="533" t="s">
        <v>130</v>
      </c>
      <c r="AH83" s="514" t="s">
        <v>106</v>
      </c>
      <c r="AI83" s="67" t="s">
        <v>528</v>
      </c>
      <c r="AJ83" s="522" t="s">
        <v>85</v>
      </c>
      <c r="AK83" s="353" t="s">
        <v>85</v>
      </c>
      <c r="AL83" s="53">
        <v>18</v>
      </c>
      <c r="AM83" s="53">
        <v>2018</v>
      </c>
      <c r="AN83" s="104">
        <v>2019</v>
      </c>
      <c r="AO83" s="104">
        <v>2030</v>
      </c>
      <c r="AP83" s="72">
        <v>24</v>
      </c>
      <c r="AQ83" s="72">
        <v>24</v>
      </c>
      <c r="AR83" s="72">
        <v>24</v>
      </c>
      <c r="AS83" s="72">
        <v>24</v>
      </c>
      <c r="AT83" s="72">
        <v>24</v>
      </c>
      <c r="AU83" s="72">
        <v>24</v>
      </c>
      <c r="AV83" s="72">
        <v>24</v>
      </c>
      <c r="AW83" s="72">
        <v>24</v>
      </c>
      <c r="AX83" s="72">
        <v>24</v>
      </c>
      <c r="AY83" s="72">
        <v>24</v>
      </c>
      <c r="AZ83" s="72">
        <v>24</v>
      </c>
      <c r="BA83" s="72">
        <v>24</v>
      </c>
      <c r="BB83" s="72">
        <v>288</v>
      </c>
      <c r="BC83" s="614">
        <v>478</v>
      </c>
      <c r="BD83" s="614">
        <v>478</v>
      </c>
      <c r="BE83" s="564" t="s">
        <v>125</v>
      </c>
      <c r="BF83" s="668" t="s">
        <v>591</v>
      </c>
      <c r="BG83" s="614">
        <v>492</v>
      </c>
      <c r="BH83" s="615" t="s">
        <v>87</v>
      </c>
      <c r="BI83" s="148" t="s">
        <v>125</v>
      </c>
      <c r="BJ83" s="668" t="s">
        <v>592</v>
      </c>
      <c r="BK83" s="614">
        <v>507</v>
      </c>
      <c r="BL83" s="615" t="s">
        <v>87</v>
      </c>
      <c r="BM83" s="616" t="s">
        <v>86</v>
      </c>
      <c r="BN83" s="616" t="s">
        <v>87</v>
      </c>
      <c r="BO83" s="614">
        <v>522</v>
      </c>
      <c r="BP83" s="615" t="s">
        <v>87</v>
      </c>
      <c r="BQ83" s="616" t="s">
        <v>86</v>
      </c>
      <c r="BR83" s="616" t="s">
        <v>87</v>
      </c>
      <c r="BS83" s="614">
        <v>538</v>
      </c>
      <c r="BT83" s="615" t="s">
        <v>87</v>
      </c>
      <c r="BU83" s="616" t="s">
        <v>86</v>
      </c>
      <c r="BV83" s="616" t="s">
        <v>87</v>
      </c>
      <c r="BW83" s="614">
        <v>554</v>
      </c>
      <c r="BX83" s="615" t="s">
        <v>87</v>
      </c>
      <c r="BY83" s="616" t="s">
        <v>86</v>
      </c>
      <c r="BZ83" s="616" t="s">
        <v>87</v>
      </c>
      <c r="CA83" s="614">
        <v>571</v>
      </c>
      <c r="CB83" s="615" t="s">
        <v>87</v>
      </c>
      <c r="CC83" s="616" t="s">
        <v>86</v>
      </c>
      <c r="CD83" s="616" t="s">
        <v>87</v>
      </c>
      <c r="CE83" s="614">
        <v>588</v>
      </c>
      <c r="CF83" s="615" t="s">
        <v>87</v>
      </c>
      <c r="CG83" s="616" t="s">
        <v>86</v>
      </c>
      <c r="CH83" s="616" t="s">
        <v>87</v>
      </c>
      <c r="CI83" s="614">
        <v>606</v>
      </c>
      <c r="CJ83" s="615" t="s">
        <v>87</v>
      </c>
      <c r="CK83" s="616" t="s">
        <v>86</v>
      </c>
      <c r="CL83" s="616" t="s">
        <v>87</v>
      </c>
      <c r="CM83" s="614">
        <v>624</v>
      </c>
      <c r="CN83" s="615" t="s">
        <v>87</v>
      </c>
      <c r="CO83" s="616" t="s">
        <v>86</v>
      </c>
      <c r="CP83" s="616" t="s">
        <v>87</v>
      </c>
      <c r="CQ83" s="614">
        <v>0.64200000000000002</v>
      </c>
      <c r="CR83" s="615" t="s">
        <v>87</v>
      </c>
      <c r="CS83" s="616" t="s">
        <v>86</v>
      </c>
      <c r="CT83" s="616" t="s">
        <v>87</v>
      </c>
      <c r="CU83" s="617">
        <v>662</v>
      </c>
      <c r="CV83" s="244" t="s">
        <v>87</v>
      </c>
      <c r="CW83" s="616" t="s">
        <v>86</v>
      </c>
      <c r="CX83" s="70" t="s">
        <v>87</v>
      </c>
      <c r="CY83" s="210">
        <f t="shared" si="13"/>
        <v>6142.6419999999998</v>
      </c>
      <c r="CZ83" s="66" t="s">
        <v>530</v>
      </c>
      <c r="DA83" s="656" t="s">
        <v>1198</v>
      </c>
      <c r="DB83" s="656" t="s">
        <v>1195</v>
      </c>
      <c r="DC83" s="656" t="s">
        <v>1196</v>
      </c>
      <c r="DD83" s="656">
        <v>2320266</v>
      </c>
      <c r="DE83" s="656" t="s">
        <v>1197</v>
      </c>
      <c r="DF83" s="66" t="s">
        <v>530</v>
      </c>
      <c r="DG83" s="280" t="s">
        <v>87</v>
      </c>
      <c r="DH83" s="280" t="s">
        <v>87</v>
      </c>
      <c r="DI83" s="280" t="s">
        <v>87</v>
      </c>
      <c r="DJ83" s="280" t="s">
        <v>87</v>
      </c>
      <c r="DK83" s="280" t="s">
        <v>87</v>
      </c>
    </row>
    <row r="84" spans="1:115" ht="93.75" customHeight="1">
      <c r="A84" s="386" t="s">
        <v>521</v>
      </c>
      <c r="B84" s="746"/>
      <c r="C84" s="386" t="s">
        <v>593</v>
      </c>
      <c r="D84" s="342">
        <v>2.8571428571428598E-2</v>
      </c>
      <c r="E84" s="225" t="s">
        <v>594</v>
      </c>
      <c r="F84" s="225" t="s">
        <v>595</v>
      </c>
      <c r="G84" s="227" t="s">
        <v>106</v>
      </c>
      <c r="H84" s="225" t="s">
        <v>587</v>
      </c>
      <c r="I84" s="38" t="s">
        <v>77</v>
      </c>
      <c r="J84" s="38" t="s">
        <v>77</v>
      </c>
      <c r="K84" s="271">
        <v>0.42</v>
      </c>
      <c r="L84" s="34">
        <v>2017</v>
      </c>
      <c r="M84" s="227">
        <v>2020</v>
      </c>
      <c r="N84" s="227">
        <v>2030</v>
      </c>
      <c r="O84" s="35" t="s">
        <v>77</v>
      </c>
      <c r="P84" s="56">
        <v>0.48</v>
      </c>
      <c r="Q84" s="370">
        <v>0.55000000000000004</v>
      </c>
      <c r="R84" s="52">
        <v>0.57999999999999996</v>
      </c>
      <c r="S84" s="266">
        <v>0.61</v>
      </c>
      <c r="T84" s="52">
        <v>0.64</v>
      </c>
      <c r="U84" s="266">
        <v>0.68</v>
      </c>
      <c r="V84" s="52">
        <v>0.7</v>
      </c>
      <c r="W84" s="266">
        <v>0.74</v>
      </c>
      <c r="X84" s="52">
        <v>0.77</v>
      </c>
      <c r="Y84" s="266">
        <v>0.81</v>
      </c>
      <c r="Z84" s="357">
        <v>0.83</v>
      </c>
      <c r="AA84" s="356">
        <v>0.83</v>
      </c>
      <c r="AB84" s="396" t="s">
        <v>596</v>
      </c>
      <c r="AC84" s="349">
        <v>2.8571428571428598E-2</v>
      </c>
      <c r="AD84" s="247" t="s">
        <v>597</v>
      </c>
      <c r="AE84" s="36" t="s">
        <v>598</v>
      </c>
      <c r="AF84" s="99" t="s">
        <v>599</v>
      </c>
      <c r="AG84" s="99" t="s">
        <v>600</v>
      </c>
      <c r="AH84" s="472" t="s">
        <v>106</v>
      </c>
      <c r="AI84" s="36" t="s">
        <v>528</v>
      </c>
      <c r="AJ84" s="522" t="s">
        <v>85</v>
      </c>
      <c r="AK84" s="353" t="s">
        <v>85</v>
      </c>
      <c r="AL84" s="58">
        <v>4691</v>
      </c>
      <c r="AM84" s="58">
        <v>2018</v>
      </c>
      <c r="AN84" s="104">
        <v>2019</v>
      </c>
      <c r="AO84" s="104">
        <v>2030</v>
      </c>
      <c r="AP84" s="58">
        <v>4112</v>
      </c>
      <c r="AQ84" s="58">
        <v>4004</v>
      </c>
      <c r="AR84" s="58">
        <v>4832</v>
      </c>
      <c r="AS84" s="58">
        <v>4977</v>
      </c>
      <c r="AT84" s="58">
        <v>5126</v>
      </c>
      <c r="AU84" s="58">
        <v>5280</v>
      </c>
      <c r="AV84" s="58">
        <v>5438</v>
      </c>
      <c r="AW84" s="58">
        <v>5601</v>
      </c>
      <c r="AX84" s="58">
        <v>5769</v>
      </c>
      <c r="AY84" s="58">
        <v>5942</v>
      </c>
      <c r="AZ84" s="58">
        <v>6121</v>
      </c>
      <c r="BA84" s="58">
        <v>6304</v>
      </c>
      <c r="BB84" s="58">
        <v>63506</v>
      </c>
      <c r="BC84" s="210">
        <v>4777</v>
      </c>
      <c r="BD84" s="210">
        <v>4777</v>
      </c>
      <c r="BE84" s="564" t="s">
        <v>125</v>
      </c>
      <c r="BF84" s="318" t="s">
        <v>601</v>
      </c>
      <c r="BG84" s="210">
        <v>1063</v>
      </c>
      <c r="BH84" s="151" t="s">
        <v>391</v>
      </c>
      <c r="BI84" s="148" t="s">
        <v>125</v>
      </c>
      <c r="BJ84" s="318" t="s">
        <v>602</v>
      </c>
      <c r="BK84" s="210">
        <v>4002</v>
      </c>
      <c r="BL84" s="151" t="s">
        <v>391</v>
      </c>
      <c r="BM84" s="151" t="s">
        <v>603</v>
      </c>
      <c r="BN84" s="151" t="s">
        <v>604</v>
      </c>
      <c r="BO84" s="210">
        <v>4122</v>
      </c>
      <c r="BP84" s="151" t="s">
        <v>391</v>
      </c>
      <c r="BQ84" s="151" t="s">
        <v>603</v>
      </c>
      <c r="BR84" s="151" t="s">
        <v>604</v>
      </c>
      <c r="BS84" s="210">
        <v>4245</v>
      </c>
      <c r="BT84" s="151" t="s">
        <v>391</v>
      </c>
      <c r="BU84" s="151" t="s">
        <v>603</v>
      </c>
      <c r="BV84" s="151" t="s">
        <v>604</v>
      </c>
      <c r="BW84" s="210">
        <v>4373</v>
      </c>
      <c r="BX84" s="151" t="s">
        <v>391</v>
      </c>
      <c r="BY84" s="151" t="s">
        <v>603</v>
      </c>
      <c r="BZ84" s="148" t="s">
        <v>604</v>
      </c>
      <c r="CA84" s="447">
        <v>4504</v>
      </c>
      <c r="CB84" s="148" t="s">
        <v>391</v>
      </c>
      <c r="CC84" s="151" t="s">
        <v>603</v>
      </c>
      <c r="CD84" s="148" t="s">
        <v>604</v>
      </c>
      <c r="CE84" s="447">
        <v>4639</v>
      </c>
      <c r="CF84" s="148" t="s">
        <v>391</v>
      </c>
      <c r="CG84" s="151" t="s">
        <v>603</v>
      </c>
      <c r="CH84" s="148" t="s">
        <v>604</v>
      </c>
      <c r="CI84" s="447">
        <v>4778</v>
      </c>
      <c r="CJ84" s="148" t="s">
        <v>391</v>
      </c>
      <c r="CK84" s="151" t="s">
        <v>603</v>
      </c>
      <c r="CL84" s="148" t="s">
        <v>604</v>
      </c>
      <c r="CM84" s="447">
        <v>4922</v>
      </c>
      <c r="CN84" s="148" t="s">
        <v>391</v>
      </c>
      <c r="CO84" s="151" t="s">
        <v>603</v>
      </c>
      <c r="CP84" s="148" t="s">
        <v>604</v>
      </c>
      <c r="CQ84" s="447">
        <v>5069</v>
      </c>
      <c r="CR84" s="148" t="s">
        <v>391</v>
      </c>
      <c r="CS84" s="151" t="s">
        <v>603</v>
      </c>
      <c r="CT84" s="148" t="s">
        <v>604</v>
      </c>
      <c r="CU84" s="448">
        <v>5221</v>
      </c>
      <c r="CV84" s="17" t="s">
        <v>391</v>
      </c>
      <c r="CW84" s="151" t="s">
        <v>603</v>
      </c>
      <c r="CX84" s="17" t="s">
        <v>604</v>
      </c>
      <c r="CY84" s="210">
        <f t="shared" si="13"/>
        <v>51715</v>
      </c>
      <c r="CZ84" s="36" t="s">
        <v>605</v>
      </c>
      <c r="DA84" s="36" t="s">
        <v>606</v>
      </c>
      <c r="DB84" s="36" t="s">
        <v>607</v>
      </c>
      <c r="DC84" s="36" t="s">
        <v>170</v>
      </c>
      <c r="DD84" s="36">
        <v>6605400</v>
      </c>
      <c r="DE84" s="472" t="s">
        <v>171</v>
      </c>
      <c r="DF84" s="280" t="s">
        <v>87</v>
      </c>
      <c r="DG84" s="280" t="s">
        <v>87</v>
      </c>
      <c r="DH84" s="280" t="s">
        <v>87</v>
      </c>
      <c r="DI84" s="280" t="s">
        <v>87</v>
      </c>
      <c r="DJ84" s="280" t="s">
        <v>87</v>
      </c>
      <c r="DK84" s="280" t="s">
        <v>87</v>
      </c>
    </row>
    <row r="85" spans="1:115" ht="97.5" customHeight="1">
      <c r="A85" s="386" t="s">
        <v>521</v>
      </c>
      <c r="B85" s="746"/>
      <c r="C85" s="495" t="s">
        <v>608</v>
      </c>
      <c r="D85" s="342">
        <v>2.8571428571428598E-2</v>
      </c>
      <c r="E85" s="225" t="s">
        <v>609</v>
      </c>
      <c r="F85" s="225" t="s">
        <v>610</v>
      </c>
      <c r="G85" s="227" t="s">
        <v>106</v>
      </c>
      <c r="H85" s="225" t="s">
        <v>587</v>
      </c>
      <c r="I85" s="38" t="s">
        <v>77</v>
      </c>
      <c r="J85" s="38" t="s">
        <v>77</v>
      </c>
      <c r="K85" s="267">
        <v>0.51</v>
      </c>
      <c r="L85" s="34">
        <v>2017</v>
      </c>
      <c r="M85" s="227">
        <v>2020</v>
      </c>
      <c r="N85" s="227">
        <v>2030</v>
      </c>
      <c r="O85" s="35" t="s">
        <v>77</v>
      </c>
      <c r="P85" s="56">
        <v>0.52</v>
      </c>
      <c r="Q85" s="371">
        <v>0.54</v>
      </c>
      <c r="R85" s="306">
        <v>0.55000000000000004</v>
      </c>
      <c r="S85" s="268">
        <v>0.56000000000000005</v>
      </c>
      <c r="T85" s="306">
        <v>0.56999999999999995</v>
      </c>
      <c r="U85" s="306">
        <v>0.57999999999999996</v>
      </c>
      <c r="V85" s="306">
        <v>0.59</v>
      </c>
      <c r="W85" s="268">
        <v>0.61</v>
      </c>
      <c r="X85" s="306">
        <v>0.62</v>
      </c>
      <c r="Y85" s="268">
        <v>0.63</v>
      </c>
      <c r="Z85" s="219">
        <v>0.64</v>
      </c>
      <c r="AA85" s="265">
        <v>0.64</v>
      </c>
      <c r="AB85" s="398" t="s">
        <v>611</v>
      </c>
      <c r="AC85" s="349">
        <v>2.8571428571428598E-2</v>
      </c>
      <c r="AD85" s="36" t="s">
        <v>612</v>
      </c>
      <c r="AE85" s="36" t="s">
        <v>613</v>
      </c>
      <c r="AF85" s="99" t="s">
        <v>614</v>
      </c>
      <c r="AG85" s="99" t="s">
        <v>615</v>
      </c>
      <c r="AH85" s="472" t="s">
        <v>106</v>
      </c>
      <c r="AI85" s="36" t="s">
        <v>528</v>
      </c>
      <c r="AJ85" s="522" t="s">
        <v>85</v>
      </c>
      <c r="AK85" s="353" t="s">
        <v>85</v>
      </c>
      <c r="AL85" s="58">
        <v>3803</v>
      </c>
      <c r="AM85" s="58">
        <v>2018</v>
      </c>
      <c r="AN85" s="104">
        <v>2019</v>
      </c>
      <c r="AO85" s="104">
        <v>2030</v>
      </c>
      <c r="AP85" s="58">
        <v>5153</v>
      </c>
      <c r="AQ85" s="58">
        <v>4487</v>
      </c>
      <c r="AR85" s="58">
        <v>3917</v>
      </c>
      <c r="AS85" s="58">
        <v>4035</v>
      </c>
      <c r="AT85" s="58">
        <v>4156</v>
      </c>
      <c r="AU85" s="58">
        <v>4280</v>
      </c>
      <c r="AV85" s="58">
        <v>4409</v>
      </c>
      <c r="AW85" s="58">
        <v>4541</v>
      </c>
      <c r="AX85" s="58">
        <v>4677</v>
      </c>
      <c r="AY85" s="58">
        <v>4818</v>
      </c>
      <c r="AZ85" s="58">
        <v>4962</v>
      </c>
      <c r="BA85" s="58">
        <v>5111</v>
      </c>
      <c r="BB85" s="58">
        <v>54545</v>
      </c>
      <c r="BC85" s="210">
        <v>14479</v>
      </c>
      <c r="BD85" s="210">
        <v>14479</v>
      </c>
      <c r="BE85" s="564" t="s">
        <v>125</v>
      </c>
      <c r="BF85" s="318" t="s">
        <v>616</v>
      </c>
      <c r="BG85" s="210">
        <v>6803</v>
      </c>
      <c r="BH85" s="151" t="s">
        <v>391</v>
      </c>
      <c r="BI85" s="148" t="s">
        <v>125</v>
      </c>
      <c r="BJ85" s="318" t="s">
        <v>616</v>
      </c>
      <c r="BK85" s="210">
        <v>10622</v>
      </c>
      <c r="BL85" s="151" t="s">
        <v>391</v>
      </c>
      <c r="BM85" s="151" t="s">
        <v>617</v>
      </c>
      <c r="BN85" s="151" t="s">
        <v>618</v>
      </c>
      <c r="BO85" s="210">
        <v>10941</v>
      </c>
      <c r="BP85" s="151" t="s">
        <v>391</v>
      </c>
      <c r="BQ85" s="151" t="s">
        <v>617</v>
      </c>
      <c r="BR85" s="151" t="s">
        <v>618</v>
      </c>
      <c r="BS85" s="210">
        <v>11269</v>
      </c>
      <c r="BT85" s="151" t="s">
        <v>391</v>
      </c>
      <c r="BU85" s="151" t="s">
        <v>617</v>
      </c>
      <c r="BV85" s="151" t="s">
        <v>618</v>
      </c>
      <c r="BW85" s="210">
        <v>11607</v>
      </c>
      <c r="BX85" s="151" t="s">
        <v>391</v>
      </c>
      <c r="BY85" s="151" t="s">
        <v>617</v>
      </c>
      <c r="BZ85" s="148" t="s">
        <v>618</v>
      </c>
      <c r="CA85" s="447">
        <v>11955</v>
      </c>
      <c r="CB85" s="148" t="s">
        <v>391</v>
      </c>
      <c r="CC85" s="151" t="s">
        <v>617</v>
      </c>
      <c r="CD85" s="148" t="s">
        <v>618</v>
      </c>
      <c r="CE85" s="447">
        <v>12314</v>
      </c>
      <c r="CF85" s="148" t="s">
        <v>391</v>
      </c>
      <c r="CG85" s="151" t="s">
        <v>617</v>
      </c>
      <c r="CH85" s="148" t="s">
        <v>618</v>
      </c>
      <c r="CI85" s="447">
        <v>12683</v>
      </c>
      <c r="CJ85" s="148" t="s">
        <v>391</v>
      </c>
      <c r="CK85" s="151" t="s">
        <v>617</v>
      </c>
      <c r="CL85" s="148" t="s">
        <v>618</v>
      </c>
      <c r="CM85" s="447">
        <v>13064</v>
      </c>
      <c r="CN85" s="148" t="s">
        <v>391</v>
      </c>
      <c r="CO85" s="151" t="s">
        <v>617</v>
      </c>
      <c r="CP85" s="148" t="s">
        <v>618</v>
      </c>
      <c r="CQ85" s="447">
        <v>13456</v>
      </c>
      <c r="CR85" s="148" t="s">
        <v>391</v>
      </c>
      <c r="CS85" s="151" t="s">
        <v>617</v>
      </c>
      <c r="CT85" s="148" t="s">
        <v>618</v>
      </c>
      <c r="CU85" s="448">
        <v>13859</v>
      </c>
      <c r="CV85" s="17" t="s">
        <v>391</v>
      </c>
      <c r="CW85" s="151" t="s">
        <v>617</v>
      </c>
      <c r="CX85" s="17" t="s">
        <v>618</v>
      </c>
      <c r="CY85" s="210">
        <f t="shared" si="13"/>
        <v>143052</v>
      </c>
      <c r="CZ85" s="36" t="s">
        <v>605</v>
      </c>
      <c r="DA85" s="36" t="s">
        <v>606</v>
      </c>
      <c r="DB85" s="36" t="s">
        <v>607</v>
      </c>
      <c r="DC85" s="36" t="s">
        <v>619</v>
      </c>
      <c r="DD85" s="36">
        <v>6605400</v>
      </c>
      <c r="DE85" s="472" t="s">
        <v>620</v>
      </c>
      <c r="DF85" s="280" t="s">
        <v>87</v>
      </c>
      <c r="DG85" s="280" t="s">
        <v>87</v>
      </c>
      <c r="DH85" s="280" t="s">
        <v>87</v>
      </c>
      <c r="DI85" s="280" t="s">
        <v>87</v>
      </c>
      <c r="DJ85" s="280" t="s">
        <v>87</v>
      </c>
      <c r="DK85" s="280" t="s">
        <v>87</v>
      </c>
    </row>
    <row r="86" spans="1:115" ht="70.5" customHeight="1">
      <c r="A86" s="386" t="s">
        <v>621</v>
      </c>
      <c r="B86" s="748">
        <v>0.14285714285714299</v>
      </c>
      <c r="C86" s="495" t="s">
        <v>622</v>
      </c>
      <c r="D86" s="737">
        <v>1.7857142857142901E-2</v>
      </c>
      <c r="E86" s="17" t="s">
        <v>623</v>
      </c>
      <c r="F86" s="36" t="s">
        <v>624</v>
      </c>
      <c r="G86" s="36" t="s">
        <v>106</v>
      </c>
      <c r="H86" s="36" t="s">
        <v>477</v>
      </c>
      <c r="I86" s="38" t="s">
        <v>77</v>
      </c>
      <c r="J86" s="38" t="s">
        <v>77</v>
      </c>
      <c r="K86" s="36" t="s">
        <v>625</v>
      </c>
      <c r="L86" s="17">
        <v>2018</v>
      </c>
      <c r="M86" s="36">
        <v>2020</v>
      </c>
      <c r="N86" s="36">
        <v>2030</v>
      </c>
      <c r="O86" s="35" t="s">
        <v>77</v>
      </c>
      <c r="P86" s="58" t="s">
        <v>625</v>
      </c>
      <c r="Q86" s="372" t="s">
        <v>626</v>
      </c>
      <c r="R86" s="36" t="s">
        <v>627</v>
      </c>
      <c r="S86" s="36" t="s">
        <v>628</v>
      </c>
      <c r="T86" s="36" t="s">
        <v>629</v>
      </c>
      <c r="U86" s="36" t="s">
        <v>630</v>
      </c>
      <c r="V86" s="36" t="s">
        <v>631</v>
      </c>
      <c r="W86" s="36" t="s">
        <v>632</v>
      </c>
      <c r="X86" s="36" t="s">
        <v>633</v>
      </c>
      <c r="Y86" s="36" t="s">
        <v>634</v>
      </c>
      <c r="Z86" s="36" t="s">
        <v>635</v>
      </c>
      <c r="AA86" s="36" t="s">
        <v>635</v>
      </c>
      <c r="AB86" s="398" t="s">
        <v>636</v>
      </c>
      <c r="AC86" s="345">
        <v>4.4642857142857097E-3</v>
      </c>
      <c r="AD86" s="58" t="s">
        <v>637</v>
      </c>
      <c r="AE86" s="58" t="s">
        <v>638</v>
      </c>
      <c r="AF86" s="99" t="s">
        <v>639</v>
      </c>
      <c r="AG86" s="99" t="s">
        <v>640</v>
      </c>
      <c r="AH86" s="478" t="s">
        <v>106</v>
      </c>
      <c r="AI86" s="58" t="s">
        <v>115</v>
      </c>
      <c r="AJ86" s="522" t="s">
        <v>85</v>
      </c>
      <c r="AK86" s="353" t="s">
        <v>85</v>
      </c>
      <c r="AL86" s="353" t="s">
        <v>641</v>
      </c>
      <c r="AM86" s="58">
        <v>2018</v>
      </c>
      <c r="AN86" s="318">
        <v>2020</v>
      </c>
      <c r="AO86" s="318">
        <v>2030</v>
      </c>
      <c r="AP86" s="58">
        <v>350</v>
      </c>
      <c r="AQ86" s="58">
        <v>400</v>
      </c>
      <c r="AR86" s="58">
        <v>400</v>
      </c>
      <c r="AS86" s="58">
        <v>450</v>
      </c>
      <c r="AT86" s="58">
        <v>450</v>
      </c>
      <c r="AU86" s="58">
        <v>500</v>
      </c>
      <c r="AV86" s="58">
        <v>500</v>
      </c>
      <c r="AW86" s="58">
        <v>550</v>
      </c>
      <c r="AX86" s="58">
        <v>550</v>
      </c>
      <c r="AY86" s="58">
        <v>600</v>
      </c>
      <c r="AZ86" s="58">
        <v>650</v>
      </c>
      <c r="BA86" s="58">
        <v>650</v>
      </c>
      <c r="BB86" s="82">
        <f>SUM(AP86:BA86)</f>
        <v>6050</v>
      </c>
      <c r="BC86" s="619" t="s">
        <v>87</v>
      </c>
      <c r="BD86" s="151" t="str">
        <f>BC86</f>
        <v>N/A</v>
      </c>
      <c r="BE86" s="564" t="s">
        <v>125</v>
      </c>
      <c r="BF86" s="632" t="s">
        <v>87</v>
      </c>
      <c r="BG86" s="457">
        <v>400</v>
      </c>
      <c r="BH86" s="148">
        <f>BG86</f>
        <v>400</v>
      </c>
      <c r="BI86" s="148" t="s">
        <v>125</v>
      </c>
      <c r="BJ86" s="661">
        <v>1116</v>
      </c>
      <c r="BK86" s="457">
        <v>413</v>
      </c>
      <c r="BL86" s="582" t="s">
        <v>87</v>
      </c>
      <c r="BM86" s="582" t="s">
        <v>529</v>
      </c>
      <c r="BN86" s="582" t="s">
        <v>87</v>
      </c>
      <c r="BO86" s="457">
        <v>425.762</v>
      </c>
      <c r="BP86" s="582" t="s">
        <v>87</v>
      </c>
      <c r="BQ86" s="582" t="s">
        <v>86</v>
      </c>
      <c r="BR86" s="582" t="s">
        <v>87</v>
      </c>
      <c r="BS86" s="457">
        <v>438.53500000000003</v>
      </c>
      <c r="BT86" s="582" t="s">
        <v>87</v>
      </c>
      <c r="BU86" s="151" t="s">
        <v>86</v>
      </c>
      <c r="BV86" s="582" t="s">
        <v>87</v>
      </c>
      <c r="BW86" s="457">
        <v>452.48</v>
      </c>
      <c r="BX86" s="582" t="s">
        <v>87</v>
      </c>
      <c r="BY86" s="151" t="s">
        <v>86</v>
      </c>
      <c r="BZ86" s="582" t="s">
        <v>87</v>
      </c>
      <c r="CA86" s="457">
        <v>466.86900000000003</v>
      </c>
      <c r="CB86" s="582" t="s">
        <v>87</v>
      </c>
      <c r="CC86" s="151" t="s">
        <v>86</v>
      </c>
      <c r="CD86" s="582" t="s">
        <v>87</v>
      </c>
      <c r="CE86" s="457">
        <v>481.71499999999997</v>
      </c>
      <c r="CF86" s="582" t="s">
        <v>87</v>
      </c>
      <c r="CG86" s="151" t="s">
        <v>86</v>
      </c>
      <c r="CH86" s="582" t="s">
        <v>87</v>
      </c>
      <c r="CI86" s="457">
        <v>497.03399999999999</v>
      </c>
      <c r="CJ86" s="582" t="s">
        <v>87</v>
      </c>
      <c r="CK86" s="151" t="s">
        <v>86</v>
      </c>
      <c r="CL86" s="582" t="s">
        <v>87</v>
      </c>
      <c r="CM86" s="457">
        <v>512.84</v>
      </c>
      <c r="CN86" s="582" t="s">
        <v>87</v>
      </c>
      <c r="CO86" s="151" t="s">
        <v>86</v>
      </c>
      <c r="CP86" s="582" t="s">
        <v>87</v>
      </c>
      <c r="CQ86" s="457">
        <v>529.14800000000002</v>
      </c>
      <c r="CR86" s="582" t="s">
        <v>87</v>
      </c>
      <c r="CS86" s="151" t="s">
        <v>86</v>
      </c>
      <c r="CT86" s="582" t="s">
        <v>87</v>
      </c>
      <c r="CU86" s="458">
        <v>545.97500000000002</v>
      </c>
      <c r="CV86" s="151" t="s">
        <v>87</v>
      </c>
      <c r="CW86" s="151" t="s">
        <v>86</v>
      </c>
      <c r="CX86" s="397" t="s">
        <v>87</v>
      </c>
      <c r="CY86" s="210">
        <f>BG86+BK86+BO86+BS86+BW86+CA86+CE86+CI86+CM86+CQ86+CU86</f>
        <v>5163.3580000000011</v>
      </c>
      <c r="CZ86" s="224" t="s">
        <v>88</v>
      </c>
      <c r="DA86" s="224" t="s">
        <v>107</v>
      </c>
      <c r="DB86" s="224" t="s">
        <v>90</v>
      </c>
      <c r="DC86" s="227" t="s">
        <v>91</v>
      </c>
      <c r="DD86" s="167" t="s">
        <v>87</v>
      </c>
      <c r="DE86" s="331" t="s">
        <v>87</v>
      </c>
      <c r="DF86" s="280" t="s">
        <v>87</v>
      </c>
      <c r="DG86" s="280" t="s">
        <v>87</v>
      </c>
      <c r="DH86" s="280" t="s">
        <v>87</v>
      </c>
      <c r="DI86" s="280" t="s">
        <v>87</v>
      </c>
      <c r="DJ86" s="280" t="s">
        <v>87</v>
      </c>
      <c r="DK86" s="280" t="s">
        <v>87</v>
      </c>
    </row>
    <row r="87" spans="1:115" ht="90" customHeight="1">
      <c r="A87" s="386" t="s">
        <v>642</v>
      </c>
      <c r="B87" s="749"/>
      <c r="C87" s="169" t="s">
        <v>622</v>
      </c>
      <c r="D87" s="738"/>
      <c r="E87" s="17" t="s">
        <v>623</v>
      </c>
      <c r="F87" s="36" t="s">
        <v>643</v>
      </c>
      <c r="G87" s="36" t="s">
        <v>106</v>
      </c>
      <c r="H87" s="36" t="s">
        <v>477</v>
      </c>
      <c r="I87" s="38" t="s">
        <v>77</v>
      </c>
      <c r="J87" s="38" t="s">
        <v>77</v>
      </c>
      <c r="K87" s="36" t="s">
        <v>625</v>
      </c>
      <c r="L87" s="17">
        <v>2018</v>
      </c>
      <c r="M87" s="36">
        <v>2020</v>
      </c>
      <c r="N87" s="36">
        <v>2030</v>
      </c>
      <c r="O87" s="35" t="s">
        <v>77</v>
      </c>
      <c r="P87" s="58" t="s">
        <v>644</v>
      </c>
      <c r="Q87" s="372" t="s">
        <v>645</v>
      </c>
      <c r="R87" s="36" t="s">
        <v>646</v>
      </c>
      <c r="S87" s="36" t="s">
        <v>647</v>
      </c>
      <c r="T87" s="36" t="s">
        <v>648</v>
      </c>
      <c r="U87" s="36" t="s">
        <v>649</v>
      </c>
      <c r="V87" s="36" t="s">
        <v>650</v>
      </c>
      <c r="W87" s="36" t="s">
        <v>651</v>
      </c>
      <c r="X87" s="36" t="s">
        <v>652</v>
      </c>
      <c r="Y87" s="36" t="s">
        <v>653</v>
      </c>
      <c r="Z87" s="36" t="s">
        <v>635</v>
      </c>
      <c r="AA87" s="36" t="s">
        <v>635</v>
      </c>
      <c r="AB87" s="398" t="s">
        <v>654</v>
      </c>
      <c r="AC87" s="345">
        <v>4.4642857142857097E-3</v>
      </c>
      <c r="AD87" s="247" t="s">
        <v>655</v>
      </c>
      <c r="AE87" s="272" t="s">
        <v>656</v>
      </c>
      <c r="AF87" s="99" t="s">
        <v>639</v>
      </c>
      <c r="AG87" s="99" t="s">
        <v>640</v>
      </c>
      <c r="AH87" s="272" t="s">
        <v>106</v>
      </c>
      <c r="AI87" s="532" t="s">
        <v>75</v>
      </c>
      <c r="AJ87" s="522" t="s">
        <v>85</v>
      </c>
      <c r="AK87" s="353" t="s">
        <v>85</v>
      </c>
      <c r="AL87" s="274">
        <v>1580</v>
      </c>
      <c r="AM87" s="275">
        <v>2018</v>
      </c>
      <c r="AN87" s="318">
        <v>2020</v>
      </c>
      <c r="AO87" s="318">
        <v>2030</v>
      </c>
      <c r="AP87" s="276" t="s">
        <v>657</v>
      </c>
      <c r="AQ87" s="276">
        <v>2325</v>
      </c>
      <c r="AR87" s="276">
        <f t="shared" ref="AR87:BA87" si="14">ROUND(AQ87*1.0107,0)</f>
        <v>2350</v>
      </c>
      <c r="AS87" s="276">
        <f t="shared" si="14"/>
        <v>2375</v>
      </c>
      <c r="AT87" s="276">
        <f t="shared" si="14"/>
        <v>2400</v>
      </c>
      <c r="AU87" s="276">
        <f t="shared" si="14"/>
        <v>2426</v>
      </c>
      <c r="AV87" s="276">
        <f t="shared" si="14"/>
        <v>2452</v>
      </c>
      <c r="AW87" s="276">
        <f t="shared" si="14"/>
        <v>2478</v>
      </c>
      <c r="AX87" s="276">
        <f t="shared" si="14"/>
        <v>2505</v>
      </c>
      <c r="AY87" s="276">
        <f t="shared" si="14"/>
        <v>2532</v>
      </c>
      <c r="AZ87" s="276">
        <f t="shared" si="14"/>
        <v>2559</v>
      </c>
      <c r="BA87" s="276">
        <f t="shared" si="14"/>
        <v>2586</v>
      </c>
      <c r="BB87" s="277">
        <v>2586</v>
      </c>
      <c r="BC87" s="148">
        <v>0</v>
      </c>
      <c r="BD87" s="148">
        <v>0</v>
      </c>
      <c r="BE87" s="564" t="s">
        <v>125</v>
      </c>
      <c r="BF87" s="632" t="s">
        <v>87</v>
      </c>
      <c r="BG87" s="210">
        <v>2806.1051925608003</v>
      </c>
      <c r="BH87" s="311" t="s">
        <v>87</v>
      </c>
      <c r="BI87" s="148" t="s">
        <v>125</v>
      </c>
      <c r="BJ87" s="677">
        <v>7512</v>
      </c>
      <c r="BK87" s="278">
        <v>2890.2883483376245</v>
      </c>
      <c r="BL87" s="55" t="str">
        <f t="shared" ref="BL87:BV92" si="15">BH87</f>
        <v>N/A</v>
      </c>
      <c r="BM87" s="621" t="str">
        <f t="shared" si="15"/>
        <v xml:space="preserve">inversión </v>
      </c>
      <c r="BN87" s="55">
        <f t="shared" si="15"/>
        <v>7512</v>
      </c>
      <c r="BO87" s="278">
        <v>2976.9969987877535</v>
      </c>
      <c r="BP87" s="55" t="str">
        <f t="shared" ref="BP87:BR88" si="16">BL87</f>
        <v>N/A</v>
      </c>
      <c r="BQ87" s="621" t="str">
        <f t="shared" si="16"/>
        <v xml:space="preserve">inversión </v>
      </c>
      <c r="BR87" s="55">
        <f t="shared" si="16"/>
        <v>7512</v>
      </c>
      <c r="BS87" s="278">
        <v>3066.3069087513863</v>
      </c>
      <c r="BT87" s="55" t="str">
        <f t="shared" ref="BT87:BV88" si="17">BP87</f>
        <v>N/A</v>
      </c>
      <c r="BU87" s="621" t="str">
        <f t="shared" si="17"/>
        <v xml:space="preserve">inversión </v>
      </c>
      <c r="BV87" s="55">
        <f t="shared" si="17"/>
        <v>7512</v>
      </c>
      <c r="BW87" s="278">
        <v>3158.296116013928</v>
      </c>
      <c r="BX87" s="317" t="str">
        <f t="shared" ref="BX87:BZ92" si="18">BT87</f>
        <v>N/A</v>
      </c>
      <c r="BY87" s="621" t="str">
        <f t="shared" si="18"/>
        <v xml:space="preserve">inversión </v>
      </c>
      <c r="BZ87" s="317">
        <f t="shared" si="18"/>
        <v>7512</v>
      </c>
      <c r="CA87" s="278">
        <v>3253.044999494346</v>
      </c>
      <c r="CB87" s="55" t="str">
        <f t="shared" ref="CB87:CD90" si="19">BX87</f>
        <v>N/A</v>
      </c>
      <c r="CC87" s="621" t="str">
        <f t="shared" si="19"/>
        <v xml:space="preserve">inversión </v>
      </c>
      <c r="CD87" s="55">
        <f t="shared" si="19"/>
        <v>7512</v>
      </c>
      <c r="CE87" s="278">
        <v>3350.6363494791767</v>
      </c>
      <c r="CF87" s="55" t="str">
        <f t="shared" ref="CF87:CH90" si="20">CB87</f>
        <v>N/A</v>
      </c>
      <c r="CG87" s="621" t="str">
        <f t="shared" si="20"/>
        <v xml:space="preserve">inversión </v>
      </c>
      <c r="CH87" s="55">
        <f t="shared" si="20"/>
        <v>7512</v>
      </c>
      <c r="CI87" s="278">
        <v>3451.155439963552</v>
      </c>
      <c r="CJ87" s="55" t="str">
        <f t="shared" ref="CJ87:CL90" si="21">CF87</f>
        <v>N/A</v>
      </c>
      <c r="CK87" s="621" t="str">
        <f t="shared" si="21"/>
        <v xml:space="preserve">inversión </v>
      </c>
      <c r="CL87" s="55">
        <f t="shared" si="21"/>
        <v>7512</v>
      </c>
      <c r="CM87" s="278">
        <v>3554.6901031624589</v>
      </c>
      <c r="CN87" s="55" t="str">
        <f t="shared" ref="CN87:CP89" si="22">CJ87</f>
        <v>N/A</v>
      </c>
      <c r="CO87" s="621" t="str">
        <f t="shared" si="22"/>
        <v xml:space="preserve">inversión </v>
      </c>
      <c r="CP87" s="55">
        <f t="shared" si="22"/>
        <v>7512</v>
      </c>
      <c r="CQ87" s="278">
        <v>3661.3308062573328</v>
      </c>
      <c r="CR87" s="55" t="str">
        <f t="shared" ref="CR87:CT89" si="23">CN87</f>
        <v>N/A</v>
      </c>
      <c r="CS87" s="621" t="str">
        <f t="shared" si="23"/>
        <v xml:space="preserve">inversión </v>
      </c>
      <c r="CT87" s="55">
        <f t="shared" si="23"/>
        <v>7512</v>
      </c>
      <c r="CU87" s="278">
        <v>3771.1707304450529</v>
      </c>
      <c r="CV87" s="55" t="str">
        <f t="shared" ref="CV87:CX90" si="24">CR87</f>
        <v>N/A</v>
      </c>
      <c r="CW87" s="621" t="str">
        <f t="shared" si="24"/>
        <v xml:space="preserve">inversión </v>
      </c>
      <c r="CX87" s="227">
        <f t="shared" si="24"/>
        <v>7512</v>
      </c>
      <c r="CY87" s="210">
        <f>BC87+BG87+BK87+BO87+BS87+BW87+CA87+CE87+CI87+CM87+CQ87+CU87</f>
        <v>35940.021993253416</v>
      </c>
      <c r="CZ87" s="279" t="s">
        <v>658</v>
      </c>
      <c r="DA87" s="279" t="s">
        <v>659</v>
      </c>
      <c r="DB87" s="279" t="s">
        <v>660</v>
      </c>
      <c r="DC87" s="94" t="s">
        <v>108</v>
      </c>
      <c r="DD87" s="94">
        <v>3779595</v>
      </c>
      <c r="DE87" s="332" t="s">
        <v>109</v>
      </c>
      <c r="DF87" s="280" t="s">
        <v>87</v>
      </c>
      <c r="DG87" s="280" t="s">
        <v>87</v>
      </c>
      <c r="DH87" s="280" t="s">
        <v>87</v>
      </c>
      <c r="DI87" s="94" t="s">
        <v>87</v>
      </c>
      <c r="DJ87" s="94" t="s">
        <v>87</v>
      </c>
      <c r="DK87" s="94" t="s">
        <v>87</v>
      </c>
    </row>
    <row r="88" spans="1:115" ht="105" customHeight="1">
      <c r="A88" s="386" t="s">
        <v>642</v>
      </c>
      <c r="B88" s="749"/>
      <c r="C88" s="169" t="s">
        <v>622</v>
      </c>
      <c r="D88" s="738"/>
      <c r="E88" s="17" t="s">
        <v>623</v>
      </c>
      <c r="F88" s="36" t="s">
        <v>643</v>
      </c>
      <c r="G88" s="36" t="s">
        <v>106</v>
      </c>
      <c r="H88" s="36" t="s">
        <v>477</v>
      </c>
      <c r="I88" s="38" t="s">
        <v>77</v>
      </c>
      <c r="J88" s="38" t="s">
        <v>77</v>
      </c>
      <c r="K88" s="36" t="s">
        <v>625</v>
      </c>
      <c r="L88" s="36">
        <v>2018</v>
      </c>
      <c r="M88" s="36">
        <v>2020</v>
      </c>
      <c r="N88" s="36">
        <v>2030</v>
      </c>
      <c r="O88" s="35" t="s">
        <v>77</v>
      </c>
      <c r="P88" s="58" t="s">
        <v>661</v>
      </c>
      <c r="Q88" s="372" t="s">
        <v>662</v>
      </c>
      <c r="R88" s="36" t="s">
        <v>663</v>
      </c>
      <c r="S88" s="36" t="s">
        <v>664</v>
      </c>
      <c r="T88" s="36" t="s">
        <v>665</v>
      </c>
      <c r="U88" s="36" t="s">
        <v>666</v>
      </c>
      <c r="V88" s="36" t="s">
        <v>667</v>
      </c>
      <c r="W88" s="36" t="s">
        <v>668</v>
      </c>
      <c r="X88" s="36" t="s">
        <v>669</v>
      </c>
      <c r="Y88" s="36" t="s">
        <v>670</v>
      </c>
      <c r="Z88" s="36" t="s">
        <v>635</v>
      </c>
      <c r="AA88" s="36" t="s">
        <v>635</v>
      </c>
      <c r="AB88" s="398" t="s">
        <v>671</v>
      </c>
      <c r="AC88" s="345">
        <v>4.4642857142857097E-3</v>
      </c>
      <c r="AD88" s="407" t="s">
        <v>672</v>
      </c>
      <c r="AE88" s="404" t="s">
        <v>673</v>
      </c>
      <c r="AF88" s="99" t="s">
        <v>639</v>
      </c>
      <c r="AG88" s="99" t="s">
        <v>640</v>
      </c>
      <c r="AH88" s="272" t="s">
        <v>106</v>
      </c>
      <c r="AI88" s="532" t="s">
        <v>84</v>
      </c>
      <c r="AJ88" s="522" t="s">
        <v>85</v>
      </c>
      <c r="AK88" s="353" t="s">
        <v>85</v>
      </c>
      <c r="AL88" s="281">
        <v>0.25039749986293108</v>
      </c>
      <c r="AM88" s="275">
        <v>2018</v>
      </c>
      <c r="AN88" s="318">
        <v>2020</v>
      </c>
      <c r="AO88" s="318">
        <v>2030</v>
      </c>
      <c r="AP88" s="282" t="s">
        <v>657</v>
      </c>
      <c r="AQ88" s="282">
        <v>0.25039749986293108</v>
      </c>
      <c r="AR88" s="282">
        <f t="shared" ref="AR88:BB88" si="25">AQ88</f>
        <v>0.25039749986293108</v>
      </c>
      <c r="AS88" s="309">
        <f t="shared" si="25"/>
        <v>0.25039749986293108</v>
      </c>
      <c r="AT88" s="309">
        <f t="shared" si="25"/>
        <v>0.25039749986293108</v>
      </c>
      <c r="AU88" s="309">
        <f t="shared" si="25"/>
        <v>0.25039749986293108</v>
      </c>
      <c r="AV88" s="309">
        <f t="shared" si="25"/>
        <v>0.25039749986293108</v>
      </c>
      <c r="AW88" s="309">
        <f t="shared" si="25"/>
        <v>0.25039749986293108</v>
      </c>
      <c r="AX88" s="309">
        <f t="shared" si="25"/>
        <v>0.25039749986293108</v>
      </c>
      <c r="AY88" s="309">
        <f t="shared" si="25"/>
        <v>0.25039749986293108</v>
      </c>
      <c r="AZ88" s="309">
        <f t="shared" si="25"/>
        <v>0.25039749986293108</v>
      </c>
      <c r="BA88" s="309">
        <f t="shared" si="25"/>
        <v>0.25039749986293108</v>
      </c>
      <c r="BB88" s="309">
        <f t="shared" si="25"/>
        <v>0.25039749986293108</v>
      </c>
      <c r="BC88" s="623" t="s">
        <v>87</v>
      </c>
      <c r="BD88" s="623" t="s">
        <v>87</v>
      </c>
      <c r="BE88" s="564" t="s">
        <v>125</v>
      </c>
      <c r="BF88" s="632" t="s">
        <v>87</v>
      </c>
      <c r="BG88" s="310">
        <v>1243.039166363</v>
      </c>
      <c r="BH88" s="151" t="s">
        <v>87</v>
      </c>
      <c r="BI88" s="148" t="s">
        <v>125</v>
      </c>
      <c r="BJ88" s="277">
        <v>7512</v>
      </c>
      <c r="BK88" s="310">
        <v>1280.3303413538902</v>
      </c>
      <c r="BL88" s="311" t="str">
        <f t="shared" si="15"/>
        <v>N/A</v>
      </c>
      <c r="BM88" s="622" t="str">
        <f t="shared" si="15"/>
        <v xml:space="preserve">inversión </v>
      </c>
      <c r="BN88" s="620">
        <f t="shared" si="15"/>
        <v>7512</v>
      </c>
      <c r="BO88" s="310">
        <v>1318.7402515945068</v>
      </c>
      <c r="BP88" s="311" t="str">
        <f t="shared" si="16"/>
        <v>N/A</v>
      </c>
      <c r="BQ88" s="622" t="str">
        <f t="shared" si="16"/>
        <v xml:space="preserve">inversión </v>
      </c>
      <c r="BR88" s="620">
        <f t="shared" si="16"/>
        <v>7512</v>
      </c>
      <c r="BS88" s="310">
        <v>1358.3024591423421</v>
      </c>
      <c r="BT88" s="311" t="str">
        <f t="shared" si="17"/>
        <v>N/A</v>
      </c>
      <c r="BU88" s="622" t="str">
        <f t="shared" si="17"/>
        <v xml:space="preserve">inversión </v>
      </c>
      <c r="BV88" s="620">
        <f t="shared" si="17"/>
        <v>7512</v>
      </c>
      <c r="BW88" s="310">
        <v>1399.0515329166124</v>
      </c>
      <c r="BX88" s="151" t="str">
        <f t="shared" si="18"/>
        <v>N/A</v>
      </c>
      <c r="BY88" s="622" t="str">
        <f t="shared" si="18"/>
        <v xml:space="preserve">inversión </v>
      </c>
      <c r="BZ88" s="624">
        <f t="shared" si="18"/>
        <v>7512</v>
      </c>
      <c r="CA88" s="310">
        <v>1441.0230789041107</v>
      </c>
      <c r="CB88" s="311" t="str">
        <f t="shared" si="19"/>
        <v>N/A</v>
      </c>
      <c r="CC88" s="622" t="str">
        <f t="shared" si="19"/>
        <v xml:space="preserve">inversión </v>
      </c>
      <c r="CD88" s="620">
        <f t="shared" si="19"/>
        <v>7512</v>
      </c>
      <c r="CE88" s="310">
        <v>1484.253771271234</v>
      </c>
      <c r="CF88" s="311" t="str">
        <f t="shared" si="20"/>
        <v>N/A</v>
      </c>
      <c r="CG88" s="622" t="str">
        <f t="shared" si="20"/>
        <v xml:space="preserve">inversión </v>
      </c>
      <c r="CH88" s="620">
        <f t="shared" si="20"/>
        <v>7512</v>
      </c>
      <c r="CI88" s="310">
        <v>1528.781384409371</v>
      </c>
      <c r="CJ88" s="311" t="str">
        <f t="shared" si="21"/>
        <v>N/A</v>
      </c>
      <c r="CK88" s="622" t="str">
        <f t="shared" si="21"/>
        <v xml:space="preserve">inversión </v>
      </c>
      <c r="CL88" s="620">
        <f t="shared" si="21"/>
        <v>7512</v>
      </c>
      <c r="CM88" s="310">
        <v>1574.644825941652</v>
      </c>
      <c r="CN88" s="311" t="str">
        <f t="shared" si="22"/>
        <v>N/A</v>
      </c>
      <c r="CO88" s="622" t="str">
        <f t="shared" si="22"/>
        <v xml:space="preserve">inversión </v>
      </c>
      <c r="CP88" s="620">
        <f t="shared" si="22"/>
        <v>7512</v>
      </c>
      <c r="CQ88" s="310">
        <v>1621.8841707199017</v>
      </c>
      <c r="CR88" s="311" t="str">
        <f t="shared" si="23"/>
        <v>N/A</v>
      </c>
      <c r="CS88" s="622" t="str">
        <f t="shared" si="23"/>
        <v xml:space="preserve">inversión </v>
      </c>
      <c r="CT88" s="620">
        <f t="shared" si="23"/>
        <v>7512</v>
      </c>
      <c r="CU88" s="310">
        <v>1670.5406958414987</v>
      </c>
      <c r="CV88" s="311" t="str">
        <f t="shared" si="24"/>
        <v>N/A</v>
      </c>
      <c r="CW88" s="622" t="str">
        <f t="shared" si="24"/>
        <v xml:space="preserve">inversión </v>
      </c>
      <c r="CX88" s="312">
        <f t="shared" si="24"/>
        <v>7512</v>
      </c>
      <c r="CY88" s="210">
        <f>BG88+BK88+BO88+BS88+BW88+CA88+CE88+CI88+CM88+CQ88+CU88</f>
        <v>15920.591678458119</v>
      </c>
      <c r="CZ88" s="279" t="s">
        <v>658</v>
      </c>
      <c r="DA88" s="279" t="s">
        <v>659</v>
      </c>
      <c r="DB88" s="279" t="s">
        <v>674</v>
      </c>
      <c r="DC88" s="94" t="s">
        <v>675</v>
      </c>
      <c r="DD88" s="94">
        <v>3779595</v>
      </c>
      <c r="DE88" s="332" t="s">
        <v>676</v>
      </c>
      <c r="DF88" s="280" t="s">
        <v>87</v>
      </c>
      <c r="DG88" s="280" t="s">
        <v>87</v>
      </c>
      <c r="DH88" s="338" t="s">
        <v>87</v>
      </c>
      <c r="DI88" s="338" t="s">
        <v>87</v>
      </c>
      <c r="DJ88" s="338" t="s">
        <v>87</v>
      </c>
      <c r="DK88" s="338" t="s">
        <v>87</v>
      </c>
    </row>
    <row r="89" spans="1:115" ht="105.75" customHeight="1">
      <c r="A89" s="386" t="s">
        <v>642</v>
      </c>
      <c r="B89" s="749"/>
      <c r="C89" s="169" t="s">
        <v>622</v>
      </c>
      <c r="D89" s="739"/>
      <c r="E89" s="17" t="s">
        <v>623</v>
      </c>
      <c r="F89" s="36" t="s">
        <v>643</v>
      </c>
      <c r="G89" s="36" t="s">
        <v>106</v>
      </c>
      <c r="H89" s="36" t="s">
        <v>477</v>
      </c>
      <c r="I89" s="38" t="s">
        <v>77</v>
      </c>
      <c r="J89" s="38" t="s">
        <v>77</v>
      </c>
      <c r="K89" s="36" t="s">
        <v>625</v>
      </c>
      <c r="L89" s="46">
        <v>2018</v>
      </c>
      <c r="M89" s="46">
        <v>2020</v>
      </c>
      <c r="N89" s="46">
        <v>2030</v>
      </c>
      <c r="O89" s="35" t="s">
        <v>77</v>
      </c>
      <c r="P89" s="58" t="s">
        <v>677</v>
      </c>
      <c r="Q89" s="372" t="s">
        <v>678</v>
      </c>
      <c r="R89" s="36" t="s">
        <v>679</v>
      </c>
      <c r="S89" s="36" t="s">
        <v>680</v>
      </c>
      <c r="T89" s="36" t="s">
        <v>681</v>
      </c>
      <c r="U89" s="36" t="s">
        <v>682</v>
      </c>
      <c r="V89" s="36" t="s">
        <v>683</v>
      </c>
      <c r="W89" s="36" t="s">
        <v>684</v>
      </c>
      <c r="X89" s="36" t="s">
        <v>685</v>
      </c>
      <c r="Y89" s="36" t="s">
        <v>686</v>
      </c>
      <c r="Z89" s="36" t="s">
        <v>635</v>
      </c>
      <c r="AA89" s="36" t="s">
        <v>635</v>
      </c>
      <c r="AB89" s="398" t="s">
        <v>687</v>
      </c>
      <c r="AC89" s="345">
        <v>4.4642857142857097E-3</v>
      </c>
      <c r="AD89" s="398" t="s">
        <v>688</v>
      </c>
      <c r="AE89" s="396" t="s">
        <v>689</v>
      </c>
      <c r="AF89" s="99" t="s">
        <v>639</v>
      </c>
      <c r="AG89" s="99" t="s">
        <v>154</v>
      </c>
      <c r="AH89" s="515" t="s">
        <v>690</v>
      </c>
      <c r="AI89" s="45" t="s">
        <v>207</v>
      </c>
      <c r="AJ89" s="524" t="s">
        <v>232</v>
      </c>
      <c r="AK89" s="34" t="s">
        <v>232</v>
      </c>
      <c r="AL89" s="154">
        <v>20</v>
      </c>
      <c r="AM89" s="48">
        <v>2018</v>
      </c>
      <c r="AN89" s="104">
        <v>2019</v>
      </c>
      <c r="AO89" s="104">
        <v>2030</v>
      </c>
      <c r="AP89" s="49">
        <v>1</v>
      </c>
      <c r="AQ89" s="49">
        <v>1</v>
      </c>
      <c r="AR89" s="49">
        <v>1</v>
      </c>
      <c r="AS89" s="49">
        <v>1</v>
      </c>
      <c r="AT89" s="49">
        <v>1</v>
      </c>
      <c r="AU89" s="49">
        <v>1</v>
      </c>
      <c r="AV89" s="49">
        <v>1</v>
      </c>
      <c r="AW89" s="49">
        <v>1</v>
      </c>
      <c r="AX89" s="49">
        <v>1</v>
      </c>
      <c r="AY89" s="49">
        <v>1</v>
      </c>
      <c r="AZ89" s="49">
        <v>1</v>
      </c>
      <c r="BA89" s="49">
        <v>1</v>
      </c>
      <c r="BB89" s="49">
        <v>1</v>
      </c>
      <c r="BC89" s="626">
        <v>146.96</v>
      </c>
      <c r="BD89" s="626">
        <v>146.96</v>
      </c>
      <c r="BE89" s="564" t="s">
        <v>125</v>
      </c>
      <c r="BF89" s="632" t="s">
        <v>87</v>
      </c>
      <c r="BG89" s="627">
        <v>153.23519200000001</v>
      </c>
      <c r="BH89" s="151" t="s">
        <v>87</v>
      </c>
      <c r="BI89" s="148" t="s">
        <v>125</v>
      </c>
      <c r="BJ89" s="318" t="s">
        <v>87</v>
      </c>
      <c r="BK89" s="627">
        <v>159.77833469839999</v>
      </c>
      <c r="BL89" s="151" t="str">
        <f t="shared" si="15"/>
        <v>N/A</v>
      </c>
      <c r="BM89" s="151" t="str">
        <f t="shared" si="15"/>
        <v xml:space="preserve">inversión </v>
      </c>
      <c r="BN89" s="151" t="str">
        <f t="shared" si="15"/>
        <v>N/A</v>
      </c>
      <c r="BO89" s="627">
        <v>166.600869590022</v>
      </c>
      <c r="BP89" s="151" t="str">
        <f t="shared" si="15"/>
        <v>N/A</v>
      </c>
      <c r="BQ89" s="151" t="str">
        <f t="shared" si="15"/>
        <v xml:space="preserve">inversión </v>
      </c>
      <c r="BR89" s="151" t="str">
        <f t="shared" si="15"/>
        <v>N/A</v>
      </c>
      <c r="BS89" s="627">
        <v>173.714726721516</v>
      </c>
      <c r="BT89" s="151" t="str">
        <f t="shared" si="15"/>
        <v>N/A</v>
      </c>
      <c r="BU89" s="151" t="str">
        <f t="shared" si="15"/>
        <v xml:space="preserve">inversión </v>
      </c>
      <c r="BV89" s="151" t="str">
        <f t="shared" si="15"/>
        <v>N/A</v>
      </c>
      <c r="BW89" s="627">
        <v>181.13234555252399</v>
      </c>
      <c r="BX89" s="151" t="str">
        <f t="shared" si="18"/>
        <v>N/A</v>
      </c>
      <c r="BY89" s="151" t="str">
        <f t="shared" si="18"/>
        <v xml:space="preserve">inversión </v>
      </c>
      <c r="BZ89" s="151" t="str">
        <f t="shared" si="18"/>
        <v>N/A</v>
      </c>
      <c r="CA89" s="627">
        <v>188.866696707617</v>
      </c>
      <c r="CB89" s="151" t="str">
        <f t="shared" si="19"/>
        <v>N/A</v>
      </c>
      <c r="CC89" s="151" t="str">
        <f t="shared" si="19"/>
        <v xml:space="preserve">inversión </v>
      </c>
      <c r="CD89" s="151" t="str">
        <f t="shared" si="19"/>
        <v>N/A</v>
      </c>
      <c r="CE89" s="627">
        <v>196.931304657032</v>
      </c>
      <c r="CF89" s="151" t="str">
        <f t="shared" si="20"/>
        <v>N/A</v>
      </c>
      <c r="CG89" s="151" t="str">
        <f t="shared" si="20"/>
        <v xml:space="preserve">inversión </v>
      </c>
      <c r="CH89" s="151" t="str">
        <f t="shared" si="20"/>
        <v>N/A</v>
      </c>
      <c r="CI89" s="627">
        <v>205.34027136588799</v>
      </c>
      <c r="CJ89" s="316" t="str">
        <f t="shared" si="21"/>
        <v>N/A</v>
      </c>
      <c r="CK89" s="151" t="str">
        <f t="shared" si="21"/>
        <v xml:space="preserve">inversión </v>
      </c>
      <c r="CL89" s="316" t="str">
        <f t="shared" si="21"/>
        <v>N/A</v>
      </c>
      <c r="CM89" s="627">
        <v>214.108300953211</v>
      </c>
      <c r="CN89" s="316" t="str">
        <f>CJ89</f>
        <v>N/A</v>
      </c>
      <c r="CO89" s="151" t="str">
        <f t="shared" si="22"/>
        <v xml:space="preserve">inversión </v>
      </c>
      <c r="CP89" s="316" t="str">
        <f t="shared" si="22"/>
        <v>N/A</v>
      </c>
      <c r="CQ89" s="627">
        <v>223.25072540391301</v>
      </c>
      <c r="CR89" s="316" t="str">
        <f>CN89</f>
        <v>N/A</v>
      </c>
      <c r="CS89" s="151" t="str">
        <f t="shared" si="23"/>
        <v xml:space="preserve">inversión </v>
      </c>
      <c r="CT89" s="316" t="str">
        <f t="shared" si="23"/>
        <v>N/A</v>
      </c>
      <c r="CU89" s="628">
        <v>232.78353137866</v>
      </c>
      <c r="CV89" s="316" t="str">
        <f>CR89</f>
        <v>N/A</v>
      </c>
      <c r="CW89" s="151" t="str">
        <f t="shared" si="24"/>
        <v xml:space="preserve">inversión </v>
      </c>
      <c r="CX89" s="316" t="str">
        <f t="shared" si="24"/>
        <v>N/A</v>
      </c>
      <c r="CY89" s="210">
        <f>BC89+BG89+BK89+BO89+BS89+BW89+CA89+CE89+CI89+CM89+CQ89+CU89</f>
        <v>2242.7022990287828</v>
      </c>
      <c r="CZ89" s="48" t="s">
        <v>190</v>
      </c>
      <c r="DA89" s="47" t="s">
        <v>691</v>
      </c>
      <c r="DB89" s="47" t="s">
        <v>692</v>
      </c>
      <c r="DC89" s="467" t="s">
        <v>693</v>
      </c>
      <c r="DD89" s="467" t="s">
        <v>694</v>
      </c>
      <c r="DE89" s="465" t="s">
        <v>695</v>
      </c>
      <c r="DF89" s="280" t="s">
        <v>87</v>
      </c>
      <c r="DG89" s="280" t="s">
        <v>87</v>
      </c>
      <c r="DH89" s="338" t="s">
        <v>87</v>
      </c>
      <c r="DI89" s="338" t="s">
        <v>87</v>
      </c>
      <c r="DJ89" s="338" t="s">
        <v>87</v>
      </c>
      <c r="DK89" s="338" t="s">
        <v>87</v>
      </c>
    </row>
    <row r="90" spans="1:115" ht="98.25" customHeight="1">
      <c r="A90" s="386" t="s">
        <v>642</v>
      </c>
      <c r="B90" s="749"/>
      <c r="C90" s="169" t="s">
        <v>696</v>
      </c>
      <c r="D90" s="737">
        <v>1.7857142857142901E-2</v>
      </c>
      <c r="E90" s="293" t="s">
        <v>697</v>
      </c>
      <c r="F90" s="293" t="s">
        <v>698</v>
      </c>
      <c r="G90" s="293" t="s">
        <v>106</v>
      </c>
      <c r="H90" s="293" t="s">
        <v>324</v>
      </c>
      <c r="I90" s="293" t="s">
        <v>182</v>
      </c>
      <c r="J90" s="293" t="s">
        <v>182</v>
      </c>
      <c r="K90" s="294">
        <v>1095.1102432674313</v>
      </c>
      <c r="L90" s="258">
        <v>2018</v>
      </c>
      <c r="M90" s="46">
        <v>2020</v>
      </c>
      <c r="N90" s="46">
        <v>2030</v>
      </c>
      <c r="O90" s="35" t="s">
        <v>77</v>
      </c>
      <c r="P90" s="373">
        <v>1078.6835896184198</v>
      </c>
      <c r="Q90" s="294">
        <v>1062.2569359694082</v>
      </c>
      <c r="R90" s="294">
        <v>1045.8302823203967</v>
      </c>
      <c r="S90" s="294">
        <v>1029.4036286713851</v>
      </c>
      <c r="T90" s="294">
        <v>1012.9769750223737</v>
      </c>
      <c r="U90" s="294">
        <v>996.55032137336229</v>
      </c>
      <c r="V90" s="294">
        <v>980.12366772435087</v>
      </c>
      <c r="W90" s="294">
        <v>963.69701407533944</v>
      </c>
      <c r="X90" s="294">
        <v>947.27036042632801</v>
      </c>
      <c r="Y90" s="294">
        <v>930.84370677731658</v>
      </c>
      <c r="Z90" s="293">
        <v>931</v>
      </c>
      <c r="AA90" s="293">
        <f>Z90</f>
        <v>931</v>
      </c>
      <c r="AB90" s="398" t="s">
        <v>699</v>
      </c>
      <c r="AC90" s="345">
        <v>5.9523809523809503E-3</v>
      </c>
      <c r="AD90" s="398" t="s">
        <v>700</v>
      </c>
      <c r="AE90" s="404" t="s">
        <v>701</v>
      </c>
      <c r="AF90" s="99" t="s">
        <v>639</v>
      </c>
      <c r="AG90" s="99" t="s">
        <v>640</v>
      </c>
      <c r="AH90" s="272" t="s">
        <v>702</v>
      </c>
      <c r="AI90" s="532" t="s">
        <v>84</v>
      </c>
      <c r="AJ90" s="528" t="s">
        <v>85</v>
      </c>
      <c r="AK90" s="353" t="s">
        <v>85</v>
      </c>
      <c r="AL90" s="283">
        <v>1</v>
      </c>
      <c r="AM90" s="275">
        <v>2018</v>
      </c>
      <c r="AN90" s="318">
        <v>2020</v>
      </c>
      <c r="AO90" s="318">
        <v>2030</v>
      </c>
      <c r="AP90" s="282" t="s">
        <v>657</v>
      </c>
      <c r="AQ90" s="282">
        <v>1</v>
      </c>
      <c r="AR90" s="282">
        <v>1</v>
      </c>
      <c r="AS90" s="313">
        <v>1</v>
      </c>
      <c r="AT90" s="313">
        <v>1</v>
      </c>
      <c r="AU90" s="313">
        <v>1</v>
      </c>
      <c r="AV90" s="313">
        <v>1</v>
      </c>
      <c r="AW90" s="313">
        <v>1</v>
      </c>
      <c r="AX90" s="313">
        <v>1</v>
      </c>
      <c r="AY90" s="313">
        <v>1</v>
      </c>
      <c r="AZ90" s="313">
        <v>1</v>
      </c>
      <c r="BA90" s="313">
        <v>1</v>
      </c>
      <c r="BB90" s="314">
        <f>BA90</f>
        <v>1</v>
      </c>
      <c r="BC90" s="629" t="s">
        <v>87</v>
      </c>
      <c r="BD90" s="623" t="s">
        <v>87</v>
      </c>
      <c r="BE90" s="564" t="s">
        <v>125</v>
      </c>
      <c r="BF90" s="632" t="s">
        <v>87</v>
      </c>
      <c r="BG90" s="315">
        <v>2109.5101269320003</v>
      </c>
      <c r="BH90" s="316" t="s">
        <v>87</v>
      </c>
      <c r="BI90" s="148" t="s">
        <v>125</v>
      </c>
      <c r="BJ90" s="678">
        <v>7512</v>
      </c>
      <c r="BK90" s="315">
        <v>2172.7954307399605</v>
      </c>
      <c r="BL90" s="151" t="str">
        <f>BH90</f>
        <v>N/A</v>
      </c>
      <c r="BM90" s="625" t="str">
        <f>BI90</f>
        <v xml:space="preserve">inversión </v>
      </c>
      <c r="BN90" s="624">
        <f>BJ90</f>
        <v>7512</v>
      </c>
      <c r="BO90" s="315">
        <v>2237.9792936621593</v>
      </c>
      <c r="BP90" s="316" t="str">
        <f>BL90</f>
        <v>N/A</v>
      </c>
      <c r="BQ90" s="631" t="str">
        <f>BM90</f>
        <v xml:space="preserve">inversión </v>
      </c>
      <c r="BR90" s="630">
        <f>BN90</f>
        <v>7512</v>
      </c>
      <c r="BS90" s="315">
        <v>2305.1186724720242</v>
      </c>
      <c r="BT90" s="316" t="str">
        <f>BP90</f>
        <v>N/A</v>
      </c>
      <c r="BU90" s="631" t="str">
        <f>BQ90</f>
        <v xml:space="preserve">inversión </v>
      </c>
      <c r="BV90" s="630">
        <f>BR90</f>
        <v>7512</v>
      </c>
      <c r="BW90" s="315">
        <v>2374.2722326461849</v>
      </c>
      <c r="BX90" s="316" t="str">
        <f t="shared" si="18"/>
        <v>N/A</v>
      </c>
      <c r="BY90" s="631" t="str">
        <f>BU90</f>
        <v xml:space="preserve">inversión </v>
      </c>
      <c r="BZ90" s="630">
        <f t="shared" si="18"/>
        <v>7512</v>
      </c>
      <c r="CA90" s="315">
        <v>2445.5003996255705</v>
      </c>
      <c r="CB90" s="316" t="str">
        <f t="shared" si="19"/>
        <v>N/A</v>
      </c>
      <c r="CC90" s="631" t="str">
        <f>BY90</f>
        <v xml:space="preserve">inversión </v>
      </c>
      <c r="CD90" s="630">
        <f t="shared" si="19"/>
        <v>7512</v>
      </c>
      <c r="CE90" s="315">
        <v>2518.8654116143375</v>
      </c>
      <c r="CF90" s="316" t="str">
        <f t="shared" si="20"/>
        <v>N/A</v>
      </c>
      <c r="CG90" s="631" t="str">
        <f>CC90</f>
        <v xml:space="preserve">inversión </v>
      </c>
      <c r="CH90" s="630">
        <f t="shared" si="20"/>
        <v>7512</v>
      </c>
      <c r="CI90" s="315">
        <v>2594.4313739627678</v>
      </c>
      <c r="CJ90" s="316" t="str">
        <f t="shared" si="21"/>
        <v>N/A</v>
      </c>
      <c r="CK90" s="631" t="str">
        <f>CG90</f>
        <v xml:space="preserve">inversión </v>
      </c>
      <c r="CL90" s="630">
        <f t="shared" si="21"/>
        <v>7512</v>
      </c>
      <c r="CM90" s="315">
        <v>2672.264315181651</v>
      </c>
      <c r="CN90" s="316" t="str">
        <f>CJ90</f>
        <v>N/A</v>
      </c>
      <c r="CO90" s="631" t="str">
        <f>CK90</f>
        <v xml:space="preserve">inversión </v>
      </c>
      <c r="CP90" s="630">
        <f>CL90</f>
        <v>7512</v>
      </c>
      <c r="CQ90" s="315">
        <v>2752.4322446371007</v>
      </c>
      <c r="CR90" s="316" t="str">
        <f>CN90</f>
        <v>N/A</v>
      </c>
      <c r="CS90" s="631" t="str">
        <f>CO90</f>
        <v xml:space="preserve">inversión </v>
      </c>
      <c r="CT90" s="630">
        <f>CP90</f>
        <v>7512</v>
      </c>
      <c r="CU90" s="315">
        <v>2835.0052119762136</v>
      </c>
      <c r="CV90" s="316" t="str">
        <f>CR90</f>
        <v>N/A</v>
      </c>
      <c r="CW90" s="631" t="str">
        <f>CS90</f>
        <v xml:space="preserve">inversión </v>
      </c>
      <c r="CX90" s="319">
        <f t="shared" si="24"/>
        <v>7512</v>
      </c>
      <c r="CY90" s="210">
        <f>BG90+BK90+BO90+BS90+BW90+CA90+CE90+CI90+CM90+CQ90+CU90</f>
        <v>27018.174713449971</v>
      </c>
      <c r="CZ90" s="279" t="s">
        <v>658</v>
      </c>
      <c r="DA90" s="279" t="s">
        <v>659</v>
      </c>
      <c r="DB90" s="279" t="s">
        <v>660</v>
      </c>
      <c r="DC90" s="94" t="s">
        <v>108</v>
      </c>
      <c r="DD90" s="94">
        <v>3779595</v>
      </c>
      <c r="DE90" s="332" t="s">
        <v>109</v>
      </c>
      <c r="DF90" s="280" t="s">
        <v>87</v>
      </c>
      <c r="DG90" s="280" t="s">
        <v>87</v>
      </c>
      <c r="DH90" s="94" t="s">
        <v>87</v>
      </c>
      <c r="DI90" s="94" t="s">
        <v>87</v>
      </c>
      <c r="DJ90" s="94" t="s">
        <v>87</v>
      </c>
      <c r="DK90" s="94" t="s">
        <v>87</v>
      </c>
    </row>
    <row r="91" spans="1:115" ht="102" customHeight="1">
      <c r="A91" s="386" t="s">
        <v>642</v>
      </c>
      <c r="B91" s="749"/>
      <c r="C91" s="169" t="s">
        <v>696</v>
      </c>
      <c r="D91" s="738"/>
      <c r="E91" s="293" t="s">
        <v>697</v>
      </c>
      <c r="F91" s="293" t="s">
        <v>698</v>
      </c>
      <c r="G91" s="293" t="s">
        <v>106</v>
      </c>
      <c r="H91" s="293" t="s">
        <v>324</v>
      </c>
      <c r="I91" s="293" t="s">
        <v>182</v>
      </c>
      <c r="J91" s="293" t="s">
        <v>182</v>
      </c>
      <c r="K91" s="294">
        <v>1095.1102432674313</v>
      </c>
      <c r="L91" s="258">
        <v>2018</v>
      </c>
      <c r="M91" s="46">
        <v>2020</v>
      </c>
      <c r="N91" s="46">
        <v>2030</v>
      </c>
      <c r="O91" s="35" t="s">
        <v>77</v>
      </c>
      <c r="P91" s="373">
        <v>1078.6835896184198</v>
      </c>
      <c r="Q91" s="294">
        <v>1062.2569359694082</v>
      </c>
      <c r="R91" s="294">
        <v>1045.8302823203967</v>
      </c>
      <c r="S91" s="294">
        <v>1029.4036286713851</v>
      </c>
      <c r="T91" s="294">
        <v>1012.9769750223737</v>
      </c>
      <c r="U91" s="294">
        <v>996.55032137336229</v>
      </c>
      <c r="V91" s="294">
        <v>980.12366772435087</v>
      </c>
      <c r="W91" s="294">
        <v>963.69701407533944</v>
      </c>
      <c r="X91" s="294">
        <v>947.27036042632801</v>
      </c>
      <c r="Y91" s="294">
        <v>930.84370677731658</v>
      </c>
      <c r="Z91" s="293">
        <v>931</v>
      </c>
      <c r="AA91" s="293">
        <f>Z91</f>
        <v>931</v>
      </c>
      <c r="AB91" s="398" t="s">
        <v>703</v>
      </c>
      <c r="AC91" s="345">
        <v>5.9523809523809503E-3</v>
      </c>
      <c r="AD91" s="407" t="s">
        <v>704</v>
      </c>
      <c r="AE91" s="404" t="s">
        <v>705</v>
      </c>
      <c r="AF91" s="99" t="s">
        <v>639</v>
      </c>
      <c r="AG91" s="550" t="s">
        <v>706</v>
      </c>
      <c r="AH91" s="272" t="s">
        <v>707</v>
      </c>
      <c r="AI91" s="532" t="s">
        <v>115</v>
      </c>
      <c r="AJ91" s="528" t="s">
        <v>85</v>
      </c>
      <c r="AK91" s="353" t="s">
        <v>85</v>
      </c>
      <c r="AL91" s="417">
        <v>715</v>
      </c>
      <c r="AM91" s="418">
        <v>2018</v>
      </c>
      <c r="AN91" s="318">
        <v>2020</v>
      </c>
      <c r="AO91" s="318">
        <v>2030</v>
      </c>
      <c r="AP91" s="419" t="s">
        <v>657</v>
      </c>
      <c r="AQ91" s="276">
        <v>700</v>
      </c>
      <c r="AR91" s="276">
        <v>700</v>
      </c>
      <c r="AS91" s="276">
        <v>700</v>
      </c>
      <c r="AT91" s="276">
        <v>700</v>
      </c>
      <c r="AU91" s="276">
        <v>700</v>
      </c>
      <c r="AV91" s="276">
        <v>700</v>
      </c>
      <c r="AW91" s="276">
        <v>700</v>
      </c>
      <c r="AX91" s="276">
        <v>700</v>
      </c>
      <c r="AY91" s="276">
        <v>700</v>
      </c>
      <c r="AZ91" s="276">
        <v>700</v>
      </c>
      <c r="BA91" s="276">
        <v>700</v>
      </c>
      <c r="BB91" s="276">
        <f>SUM(AP91:BA91)</f>
        <v>7700</v>
      </c>
      <c r="BC91" s="629" t="s">
        <v>87</v>
      </c>
      <c r="BD91" s="629" t="s">
        <v>87</v>
      </c>
      <c r="BE91" s="564" t="s">
        <v>125</v>
      </c>
      <c r="BF91" s="632" t="s">
        <v>87</v>
      </c>
      <c r="BG91" s="210">
        <v>4635</v>
      </c>
      <c r="BH91" s="633"/>
      <c r="BI91" s="148" t="s">
        <v>125</v>
      </c>
      <c r="BJ91" s="277">
        <v>7513</v>
      </c>
      <c r="BK91" s="210">
        <v>4774</v>
      </c>
      <c r="BL91" s="151">
        <f t="shared" ref="BL91:BM93" si="26">BH91</f>
        <v>0</v>
      </c>
      <c r="BM91" s="625" t="s">
        <v>86</v>
      </c>
      <c r="BN91" s="151">
        <f t="shared" si="15"/>
        <v>7513</v>
      </c>
      <c r="BO91" s="210">
        <v>4917</v>
      </c>
      <c r="BP91" s="151">
        <f t="shared" si="15"/>
        <v>0</v>
      </c>
      <c r="BQ91" s="621" t="s">
        <v>86</v>
      </c>
      <c r="BR91" s="151">
        <f t="shared" si="15"/>
        <v>7513</v>
      </c>
      <c r="BS91" s="210">
        <v>5065</v>
      </c>
      <c r="BT91" s="316">
        <f>BP91</f>
        <v>0</v>
      </c>
      <c r="BU91" s="621" t="s">
        <v>86</v>
      </c>
      <c r="BV91" s="316">
        <f>BR91</f>
        <v>7513</v>
      </c>
      <c r="BW91" s="210">
        <v>5217</v>
      </c>
      <c r="BX91" s="316">
        <f t="shared" si="18"/>
        <v>0</v>
      </c>
      <c r="BY91" s="621" t="s">
        <v>86</v>
      </c>
      <c r="BZ91" s="630">
        <f t="shared" si="18"/>
        <v>7513</v>
      </c>
      <c r="CA91" s="210">
        <v>5373</v>
      </c>
      <c r="CB91" s="316">
        <f>BX91</f>
        <v>0</v>
      </c>
      <c r="CC91" s="621" t="s">
        <v>86</v>
      </c>
      <c r="CD91" s="151">
        <f>BZ91</f>
        <v>7513</v>
      </c>
      <c r="CE91" s="210">
        <v>5534</v>
      </c>
      <c r="CF91" s="316">
        <f>CB91</f>
        <v>0</v>
      </c>
      <c r="CG91" s="621" t="s">
        <v>86</v>
      </c>
      <c r="CH91" s="316">
        <f>CD91</f>
        <v>7513</v>
      </c>
      <c r="CI91" s="210">
        <v>5700</v>
      </c>
      <c r="CJ91" s="316">
        <f>CF91</f>
        <v>0</v>
      </c>
      <c r="CK91" s="621" t="s">
        <v>86</v>
      </c>
      <c r="CL91" s="316">
        <f>CH91</f>
        <v>7513</v>
      </c>
      <c r="CM91" s="210">
        <v>5871</v>
      </c>
      <c r="CN91" s="316">
        <f t="shared" ref="CN91:CN92" si="27">CJ91</f>
        <v>0</v>
      </c>
      <c r="CO91" s="621" t="s">
        <v>86</v>
      </c>
      <c r="CP91" s="316">
        <f>CL91</f>
        <v>7513</v>
      </c>
      <c r="CQ91" s="210">
        <v>6048</v>
      </c>
      <c r="CR91" s="316">
        <f t="shared" ref="CR91:CT92" si="28">CN91</f>
        <v>0</v>
      </c>
      <c r="CS91" s="621" t="s">
        <v>86</v>
      </c>
      <c r="CT91" s="316">
        <f>CP91</f>
        <v>7513</v>
      </c>
      <c r="CU91" s="210">
        <v>6229</v>
      </c>
      <c r="CV91" s="316">
        <f t="shared" ref="CV91:CV92" si="29">CR91</f>
        <v>0</v>
      </c>
      <c r="CW91" s="621" t="s">
        <v>86</v>
      </c>
      <c r="CX91" s="319">
        <f>CT91</f>
        <v>7513</v>
      </c>
      <c r="CY91" s="210">
        <f>BG91+BK91+BO91+BS91+BW91+CA91+CE91+CI91+CM91+CQ91+CU91</f>
        <v>59363</v>
      </c>
      <c r="CZ91" s="289" t="s">
        <v>658</v>
      </c>
      <c r="DA91" s="289" t="s">
        <v>659</v>
      </c>
      <c r="DB91" s="289" t="s">
        <v>708</v>
      </c>
      <c r="DC91" s="94" t="s">
        <v>709</v>
      </c>
      <c r="DD91" s="94">
        <v>3779595</v>
      </c>
      <c r="DE91" s="332" t="s">
        <v>710</v>
      </c>
      <c r="DF91" s="170" t="s">
        <v>711</v>
      </c>
      <c r="DG91" s="170" t="s">
        <v>712</v>
      </c>
      <c r="DH91" s="170" t="s">
        <v>713</v>
      </c>
      <c r="DI91" s="94" t="s">
        <v>87</v>
      </c>
      <c r="DJ91" s="94" t="s">
        <v>87</v>
      </c>
      <c r="DK91" s="94" t="s">
        <v>87</v>
      </c>
    </row>
    <row r="92" spans="1:115" ht="82.5">
      <c r="A92" s="386" t="s">
        <v>642</v>
      </c>
      <c r="B92" s="749"/>
      <c r="C92" s="169" t="s">
        <v>714</v>
      </c>
      <c r="D92" s="739"/>
      <c r="E92" s="293" t="s">
        <v>697</v>
      </c>
      <c r="F92" s="293" t="s">
        <v>698</v>
      </c>
      <c r="G92" s="293" t="s">
        <v>106</v>
      </c>
      <c r="H92" s="293" t="s">
        <v>324</v>
      </c>
      <c r="I92" s="293" t="s">
        <v>182</v>
      </c>
      <c r="J92" s="293" t="s">
        <v>182</v>
      </c>
      <c r="K92" s="294">
        <v>1095.1102432674313</v>
      </c>
      <c r="L92" s="258">
        <v>2018</v>
      </c>
      <c r="M92" s="46">
        <v>2020</v>
      </c>
      <c r="N92" s="46">
        <v>2030</v>
      </c>
      <c r="O92" s="35" t="s">
        <v>77</v>
      </c>
      <c r="P92" s="373">
        <v>1078.6835896184198</v>
      </c>
      <c r="Q92" s="294">
        <v>1062.2569359694082</v>
      </c>
      <c r="R92" s="294">
        <v>1045.8302823203967</v>
      </c>
      <c r="S92" s="294">
        <v>1029.4036286713851</v>
      </c>
      <c r="T92" s="294">
        <v>1012.9769750223737</v>
      </c>
      <c r="U92" s="294">
        <v>996.55032137336229</v>
      </c>
      <c r="V92" s="294">
        <v>980.12366772435087</v>
      </c>
      <c r="W92" s="294">
        <v>963.69701407533944</v>
      </c>
      <c r="X92" s="294">
        <v>947.27036042632801</v>
      </c>
      <c r="Y92" s="294">
        <v>930.84370677731658</v>
      </c>
      <c r="Z92" s="293">
        <v>931</v>
      </c>
      <c r="AA92" s="293">
        <f>Z92</f>
        <v>931</v>
      </c>
      <c r="AB92" s="398" t="s">
        <v>715</v>
      </c>
      <c r="AC92" s="345">
        <v>5.9523809523809503E-3</v>
      </c>
      <c r="AD92" s="398" t="s">
        <v>716</v>
      </c>
      <c r="AE92" s="404" t="s">
        <v>717</v>
      </c>
      <c r="AF92" s="99" t="s">
        <v>639</v>
      </c>
      <c r="AG92" s="550" t="s">
        <v>706</v>
      </c>
      <c r="AH92" s="272" t="s">
        <v>707</v>
      </c>
      <c r="AI92" s="532" t="s">
        <v>75</v>
      </c>
      <c r="AJ92" s="528" t="s">
        <v>85</v>
      </c>
      <c r="AK92" s="353" t="s">
        <v>85</v>
      </c>
      <c r="AL92" s="421">
        <v>0</v>
      </c>
      <c r="AM92" s="421">
        <v>2020</v>
      </c>
      <c r="AN92" s="318">
        <v>2020</v>
      </c>
      <c r="AO92" s="318">
        <v>2030</v>
      </c>
      <c r="AP92" s="354" t="s">
        <v>87</v>
      </c>
      <c r="AQ92" s="276">
        <v>0</v>
      </c>
      <c r="AR92" s="276">
        <v>1</v>
      </c>
      <c r="AS92" s="276">
        <v>1</v>
      </c>
      <c r="AT92" s="276">
        <v>1</v>
      </c>
      <c r="AU92" s="276">
        <v>2</v>
      </c>
      <c r="AV92" s="276">
        <v>2</v>
      </c>
      <c r="AW92" s="276">
        <v>2</v>
      </c>
      <c r="AX92" s="276">
        <v>2</v>
      </c>
      <c r="AY92" s="276">
        <v>2</v>
      </c>
      <c r="AZ92" s="276">
        <v>2</v>
      </c>
      <c r="BA92" s="276">
        <v>2</v>
      </c>
      <c r="BB92" s="276">
        <v>2</v>
      </c>
      <c r="BC92" s="629" t="s">
        <v>87</v>
      </c>
      <c r="BD92" s="629" t="s">
        <v>87</v>
      </c>
      <c r="BE92" s="564" t="s">
        <v>125</v>
      </c>
      <c r="BF92" s="632" t="s">
        <v>87</v>
      </c>
      <c r="BG92" s="632" t="s">
        <v>87</v>
      </c>
      <c r="BH92" s="632" t="s">
        <v>87</v>
      </c>
      <c r="BI92" s="148" t="s">
        <v>125</v>
      </c>
      <c r="BJ92" s="277">
        <v>7513</v>
      </c>
      <c r="BK92" s="210">
        <v>1500</v>
      </c>
      <c r="BL92" s="316" t="str">
        <f t="shared" si="26"/>
        <v>N/A</v>
      </c>
      <c r="BM92" s="316" t="str">
        <f t="shared" si="26"/>
        <v xml:space="preserve">inversión </v>
      </c>
      <c r="BN92" s="316">
        <f t="shared" si="15"/>
        <v>7513</v>
      </c>
      <c r="BO92" s="210">
        <v>500</v>
      </c>
      <c r="BP92" s="151" t="str">
        <f t="shared" si="15"/>
        <v>N/A</v>
      </c>
      <c r="BQ92" s="151" t="str">
        <f t="shared" si="15"/>
        <v xml:space="preserve">inversión </v>
      </c>
      <c r="BR92" s="151">
        <f t="shared" si="15"/>
        <v>7513</v>
      </c>
      <c r="BS92" s="210">
        <v>500</v>
      </c>
      <c r="BT92" s="316" t="str">
        <f>BP92</f>
        <v>N/A</v>
      </c>
      <c r="BU92" s="316" t="str">
        <f>BQ92</f>
        <v xml:space="preserve">inversión </v>
      </c>
      <c r="BV92" s="316">
        <f>BR92</f>
        <v>7513</v>
      </c>
      <c r="BW92" s="210">
        <v>2800</v>
      </c>
      <c r="BX92" s="316" t="str">
        <f t="shared" si="18"/>
        <v>N/A</v>
      </c>
      <c r="BY92" s="316" t="str">
        <f>BU92</f>
        <v xml:space="preserve">inversión </v>
      </c>
      <c r="BZ92" s="630">
        <f t="shared" si="18"/>
        <v>7513</v>
      </c>
      <c r="CA92" s="210">
        <v>900</v>
      </c>
      <c r="CB92" s="316" t="str">
        <f>BX92</f>
        <v>N/A</v>
      </c>
      <c r="CC92" s="316" t="str">
        <f>BY92</f>
        <v xml:space="preserve">inversión </v>
      </c>
      <c r="CD92" s="151">
        <f>BZ92</f>
        <v>7513</v>
      </c>
      <c r="CE92" s="210">
        <v>900</v>
      </c>
      <c r="CF92" s="316" t="str">
        <f>CB92</f>
        <v>N/A</v>
      </c>
      <c r="CG92" s="316" t="str">
        <f>CC92</f>
        <v xml:space="preserve">inversión </v>
      </c>
      <c r="CH92" s="316">
        <f>CD92</f>
        <v>7513</v>
      </c>
      <c r="CI92" s="210">
        <v>900</v>
      </c>
      <c r="CJ92" s="316" t="str">
        <f>CF92</f>
        <v>N/A</v>
      </c>
      <c r="CK92" s="316" t="str">
        <f>CG92</f>
        <v xml:space="preserve">inversión </v>
      </c>
      <c r="CL92" s="316">
        <f>CH92</f>
        <v>7513</v>
      </c>
      <c r="CM92" s="210">
        <v>900</v>
      </c>
      <c r="CN92" s="316" t="str">
        <f t="shared" si="27"/>
        <v>N/A</v>
      </c>
      <c r="CO92" s="316" t="str">
        <f>CK92</f>
        <v xml:space="preserve">inversión </v>
      </c>
      <c r="CP92" s="316">
        <f>CL92</f>
        <v>7513</v>
      </c>
      <c r="CQ92" s="210">
        <v>900</v>
      </c>
      <c r="CR92" s="316" t="str">
        <f t="shared" si="28"/>
        <v>N/A</v>
      </c>
      <c r="CS92" s="316" t="str">
        <f>CO92</f>
        <v xml:space="preserve">inversión </v>
      </c>
      <c r="CT92" s="316">
        <f t="shared" si="28"/>
        <v>7513</v>
      </c>
      <c r="CU92" s="210">
        <v>900</v>
      </c>
      <c r="CV92" s="316" t="str">
        <f t="shared" si="29"/>
        <v>N/A</v>
      </c>
      <c r="CW92" s="316" t="str">
        <f>CS92</f>
        <v xml:space="preserve">inversión </v>
      </c>
      <c r="CX92" s="319">
        <f>CT92</f>
        <v>7513</v>
      </c>
      <c r="CY92" s="210">
        <f>BK92+BO92+BS92+BW92+CA92+CE92+CI92+CM92+CQ92+CU92</f>
        <v>10700</v>
      </c>
      <c r="CZ92" s="289" t="s">
        <v>658</v>
      </c>
      <c r="DA92" s="289" t="s">
        <v>659</v>
      </c>
      <c r="DB92" s="289" t="s">
        <v>708</v>
      </c>
      <c r="DC92" s="94" t="s">
        <v>709</v>
      </c>
      <c r="DD92" s="94">
        <v>3779595</v>
      </c>
      <c r="DE92" s="332" t="s">
        <v>710</v>
      </c>
      <c r="DF92" s="170" t="s">
        <v>718</v>
      </c>
      <c r="DG92" s="170" t="s">
        <v>89</v>
      </c>
      <c r="DH92" s="170" t="s">
        <v>719</v>
      </c>
      <c r="DI92" s="94" t="s">
        <v>87</v>
      </c>
      <c r="DJ92" s="94" t="s">
        <v>87</v>
      </c>
      <c r="DK92" s="94" t="s">
        <v>87</v>
      </c>
    </row>
    <row r="93" spans="1:115" ht="96" customHeight="1">
      <c r="A93" s="386" t="s">
        <v>642</v>
      </c>
      <c r="B93" s="749"/>
      <c r="C93" s="169" t="s">
        <v>720</v>
      </c>
      <c r="D93" s="343">
        <v>1.7857142857142901E-2</v>
      </c>
      <c r="E93" s="17" t="s">
        <v>721</v>
      </c>
      <c r="F93" s="17" t="s">
        <v>722</v>
      </c>
      <c r="G93" s="17" t="s">
        <v>106</v>
      </c>
      <c r="H93" s="17" t="s">
        <v>324</v>
      </c>
      <c r="I93" s="36" t="s">
        <v>77</v>
      </c>
      <c r="J93" s="36" t="s">
        <v>77</v>
      </c>
      <c r="K93" s="390">
        <v>270</v>
      </c>
      <c r="L93" s="258">
        <v>2018</v>
      </c>
      <c r="M93" s="17">
        <v>2020</v>
      </c>
      <c r="N93" s="17">
        <v>2030</v>
      </c>
      <c r="O93" s="35" t="s">
        <v>77</v>
      </c>
      <c r="P93" s="58">
        <v>242</v>
      </c>
      <c r="Q93" s="374">
        <v>235</v>
      </c>
      <c r="R93" s="17">
        <v>229</v>
      </c>
      <c r="S93" s="17">
        <v>223</v>
      </c>
      <c r="T93" s="17">
        <v>218</v>
      </c>
      <c r="U93" s="17">
        <v>212</v>
      </c>
      <c r="V93" s="17">
        <v>206</v>
      </c>
      <c r="W93" s="17">
        <v>201</v>
      </c>
      <c r="X93" s="17">
        <v>196</v>
      </c>
      <c r="Y93" s="17">
        <v>190</v>
      </c>
      <c r="Z93" s="17">
        <v>185</v>
      </c>
      <c r="AA93" s="17">
        <v>185</v>
      </c>
      <c r="AB93" s="398" t="s">
        <v>723</v>
      </c>
      <c r="AC93" s="345">
        <v>1.7857142857142901E-2</v>
      </c>
      <c r="AD93" s="408" t="s">
        <v>724</v>
      </c>
      <c r="AE93" s="165" t="s">
        <v>725</v>
      </c>
      <c r="AF93" s="99" t="s">
        <v>639</v>
      </c>
      <c r="AG93" s="99" t="s">
        <v>640</v>
      </c>
      <c r="AH93" s="516" t="s">
        <v>726</v>
      </c>
      <c r="AI93" s="46" t="s">
        <v>115</v>
      </c>
      <c r="AJ93" s="528" t="s">
        <v>85</v>
      </c>
      <c r="AK93" s="353" t="s">
        <v>85</v>
      </c>
      <c r="AL93" s="420">
        <v>724</v>
      </c>
      <c r="AM93" s="420">
        <v>2019</v>
      </c>
      <c r="AN93" s="318">
        <v>2020</v>
      </c>
      <c r="AO93" s="318">
        <v>2030</v>
      </c>
      <c r="AP93" s="422" t="s">
        <v>87</v>
      </c>
      <c r="AQ93" s="91">
        <v>0</v>
      </c>
      <c r="AR93" s="91">
        <v>500</v>
      </c>
      <c r="AS93" s="91">
        <v>500</v>
      </c>
      <c r="AT93" s="91">
        <v>500</v>
      </c>
      <c r="AU93" s="91">
        <v>500</v>
      </c>
      <c r="AV93" s="91">
        <v>500</v>
      </c>
      <c r="AW93" s="91">
        <v>500</v>
      </c>
      <c r="AX93" s="91">
        <v>500</v>
      </c>
      <c r="AY93" s="91">
        <v>500</v>
      </c>
      <c r="AZ93" s="91">
        <v>500</v>
      </c>
      <c r="BA93" s="91">
        <v>0</v>
      </c>
      <c r="BB93" s="91">
        <v>4500</v>
      </c>
      <c r="BC93" s="579" t="s">
        <v>87</v>
      </c>
      <c r="BD93" s="579" t="s">
        <v>87</v>
      </c>
      <c r="BE93" s="564" t="s">
        <v>125</v>
      </c>
      <c r="BF93" s="632" t="s">
        <v>87</v>
      </c>
      <c r="BG93" s="580">
        <v>61.192999999999998</v>
      </c>
      <c r="BH93" s="580" t="s">
        <v>87</v>
      </c>
      <c r="BI93" s="148" t="s">
        <v>125</v>
      </c>
      <c r="BJ93" s="669" t="s">
        <v>87</v>
      </c>
      <c r="BK93" s="580">
        <v>116.38</v>
      </c>
      <c r="BL93" s="580" t="s">
        <v>87</v>
      </c>
      <c r="BM93" s="316" t="str">
        <f t="shared" si="26"/>
        <v xml:space="preserve">inversión </v>
      </c>
      <c r="BN93" s="580" t="s">
        <v>87</v>
      </c>
      <c r="BO93" s="580">
        <v>116.38</v>
      </c>
      <c r="BP93" s="580" t="s">
        <v>87</v>
      </c>
      <c r="BQ93" s="151" t="s">
        <v>86</v>
      </c>
      <c r="BR93" s="580" t="s">
        <v>87</v>
      </c>
      <c r="BS93" s="580">
        <v>116.38</v>
      </c>
      <c r="BT93" s="580" t="s">
        <v>87</v>
      </c>
      <c r="BU93" s="151" t="s">
        <v>86</v>
      </c>
      <c r="BV93" s="580" t="s">
        <v>87</v>
      </c>
      <c r="BW93" s="580">
        <v>116.38</v>
      </c>
      <c r="BX93" s="580" t="s">
        <v>87</v>
      </c>
      <c r="BY93" s="151" t="s">
        <v>86</v>
      </c>
      <c r="BZ93" s="580" t="s">
        <v>87</v>
      </c>
      <c r="CA93" s="580">
        <v>116.38</v>
      </c>
      <c r="CB93" s="580" t="s">
        <v>87</v>
      </c>
      <c r="CC93" s="151" t="s">
        <v>86</v>
      </c>
      <c r="CD93" s="580" t="s">
        <v>87</v>
      </c>
      <c r="CE93" s="580">
        <v>116.38</v>
      </c>
      <c r="CF93" s="580" t="s">
        <v>87</v>
      </c>
      <c r="CG93" s="151" t="s">
        <v>86</v>
      </c>
      <c r="CH93" s="580" t="s">
        <v>87</v>
      </c>
      <c r="CI93" s="580">
        <v>116.38</v>
      </c>
      <c r="CJ93" s="580" t="s">
        <v>87</v>
      </c>
      <c r="CK93" s="151" t="s">
        <v>86</v>
      </c>
      <c r="CL93" s="580" t="s">
        <v>87</v>
      </c>
      <c r="CM93" s="580">
        <v>116.38</v>
      </c>
      <c r="CN93" s="580" t="s">
        <v>87</v>
      </c>
      <c r="CO93" s="151" t="s">
        <v>86</v>
      </c>
      <c r="CP93" s="580" t="s">
        <v>87</v>
      </c>
      <c r="CQ93" s="580">
        <v>116.38</v>
      </c>
      <c r="CR93" s="580" t="s">
        <v>87</v>
      </c>
      <c r="CS93" s="151" t="s">
        <v>86</v>
      </c>
      <c r="CT93" s="580" t="s">
        <v>87</v>
      </c>
      <c r="CU93" s="634">
        <v>116.38</v>
      </c>
      <c r="CV93" s="459" t="s">
        <v>87</v>
      </c>
      <c r="CW93" s="151" t="s">
        <v>86</v>
      </c>
      <c r="CX93" s="460" t="s">
        <v>87</v>
      </c>
      <c r="CY93" s="210">
        <f>BG93+BK93+BO93+BS93+BW93+CA93+CE93+CI93+CM93+CQ93+CU93</f>
        <v>1224.9929999999999</v>
      </c>
      <c r="CZ93" s="165" t="s">
        <v>727</v>
      </c>
      <c r="DA93" s="91" t="s">
        <v>728</v>
      </c>
      <c r="DB93" s="91" t="s">
        <v>729</v>
      </c>
      <c r="DC93" s="152" t="s">
        <v>730</v>
      </c>
      <c r="DD93" s="152" t="s">
        <v>731</v>
      </c>
      <c r="DE93" s="333" t="s">
        <v>732</v>
      </c>
      <c r="DF93" s="153" t="s">
        <v>87</v>
      </c>
      <c r="DG93" s="153" t="s">
        <v>87</v>
      </c>
      <c r="DH93" s="153" t="s">
        <v>87</v>
      </c>
      <c r="DI93" s="153" t="s">
        <v>87</v>
      </c>
      <c r="DJ93" s="153" t="s">
        <v>87</v>
      </c>
      <c r="DK93" s="153" t="s">
        <v>87</v>
      </c>
    </row>
    <row r="94" spans="1:115" ht="174.75" customHeight="1">
      <c r="A94" s="386" t="s">
        <v>642</v>
      </c>
      <c r="B94" s="749"/>
      <c r="C94" s="169" t="s">
        <v>733</v>
      </c>
      <c r="D94" s="343">
        <v>1.7857142857142901E-2</v>
      </c>
      <c r="E94" s="227" t="s">
        <v>734</v>
      </c>
      <c r="F94" s="227" t="s">
        <v>735</v>
      </c>
      <c r="G94" s="227" t="s">
        <v>447</v>
      </c>
      <c r="H94" s="227" t="s">
        <v>324</v>
      </c>
      <c r="I94" s="36" t="s">
        <v>77</v>
      </c>
      <c r="J94" s="36" t="s">
        <v>77</v>
      </c>
      <c r="K94" s="227" t="s">
        <v>736</v>
      </c>
      <c r="L94" s="258">
        <v>2018</v>
      </c>
      <c r="M94" s="227">
        <v>2020</v>
      </c>
      <c r="N94" s="227">
        <v>2030</v>
      </c>
      <c r="O94" s="35" t="s">
        <v>77</v>
      </c>
      <c r="P94" s="58">
        <v>0.99990000000000001</v>
      </c>
      <c r="Q94" s="375">
        <v>0.99980000000000002</v>
      </c>
      <c r="R94" s="227">
        <v>0.99970000000000003</v>
      </c>
      <c r="S94" s="227">
        <v>0.99960000000000004</v>
      </c>
      <c r="T94" s="227">
        <v>0.99950000000000006</v>
      </c>
      <c r="U94" s="227">
        <v>0.99939999999999996</v>
      </c>
      <c r="V94" s="227">
        <v>0.99929999999999997</v>
      </c>
      <c r="W94" s="227">
        <v>0.99919999999999998</v>
      </c>
      <c r="X94" s="227">
        <v>0.99909999999999999</v>
      </c>
      <c r="Y94" s="227">
        <v>0.999</v>
      </c>
      <c r="Z94" s="227">
        <v>0.998</v>
      </c>
      <c r="AA94" s="227">
        <v>0.998</v>
      </c>
      <c r="AB94" s="398" t="s">
        <v>737</v>
      </c>
      <c r="AC94" s="345">
        <v>1.7857142857142901E-2</v>
      </c>
      <c r="AD94" s="57" t="s">
        <v>738</v>
      </c>
      <c r="AE94" s="396" t="s">
        <v>739</v>
      </c>
      <c r="AF94" s="99" t="s">
        <v>639</v>
      </c>
      <c r="AG94" s="99" t="s">
        <v>640</v>
      </c>
      <c r="AH94" s="517" t="s">
        <v>740</v>
      </c>
      <c r="AI94" s="33" t="s">
        <v>166</v>
      </c>
      <c r="AJ94" s="524" t="s">
        <v>232</v>
      </c>
      <c r="AK94" s="34" t="s">
        <v>232</v>
      </c>
      <c r="AL94" s="292">
        <v>17</v>
      </c>
      <c r="AM94" s="51">
        <v>2018</v>
      </c>
      <c r="AN94" s="104">
        <v>2019</v>
      </c>
      <c r="AO94" s="104">
        <v>2030</v>
      </c>
      <c r="AP94" s="52">
        <v>1</v>
      </c>
      <c r="AQ94" s="52">
        <v>1</v>
      </c>
      <c r="AR94" s="52">
        <v>1</v>
      </c>
      <c r="AS94" s="52">
        <v>1</v>
      </c>
      <c r="AT94" s="52">
        <v>1</v>
      </c>
      <c r="AU94" s="52">
        <v>1</v>
      </c>
      <c r="AV94" s="52">
        <v>1</v>
      </c>
      <c r="AW94" s="52">
        <v>1</v>
      </c>
      <c r="AX94" s="52">
        <v>1</v>
      </c>
      <c r="AY94" s="52">
        <v>1</v>
      </c>
      <c r="AZ94" s="52">
        <v>1</v>
      </c>
      <c r="BA94" s="52">
        <v>1</v>
      </c>
      <c r="BB94" s="52">
        <v>1</v>
      </c>
      <c r="BC94" s="626">
        <v>41463</v>
      </c>
      <c r="BD94" s="626">
        <f>+BC94</f>
        <v>41463</v>
      </c>
      <c r="BE94" s="564" t="s">
        <v>125</v>
      </c>
      <c r="BF94" s="632" t="s">
        <v>87</v>
      </c>
      <c r="BG94" s="626">
        <v>43233.470099999999</v>
      </c>
      <c r="BH94" s="626">
        <f>+BG94</f>
        <v>43233.470099999999</v>
      </c>
      <c r="BI94" s="148" t="s">
        <v>125</v>
      </c>
      <c r="BJ94" s="669" t="s">
        <v>87</v>
      </c>
      <c r="BK94" s="626">
        <v>45079.539273269998</v>
      </c>
      <c r="BL94" s="626">
        <f>+BK94</f>
        <v>45079.539273269998</v>
      </c>
      <c r="BM94" s="626" t="s">
        <v>86</v>
      </c>
      <c r="BN94" s="580" t="s">
        <v>87</v>
      </c>
      <c r="BO94" s="626">
        <v>47004.435600238627</v>
      </c>
      <c r="BP94" s="626">
        <f t="shared" ref="BP94" si="30">+BO94</f>
        <v>47004.435600238627</v>
      </c>
      <c r="BQ94" s="626" t="s">
        <v>86</v>
      </c>
      <c r="BR94" s="580" t="s">
        <v>87</v>
      </c>
      <c r="BS94" s="626">
        <v>49011.525000368812</v>
      </c>
      <c r="BT94" s="626">
        <f t="shared" ref="BT94" si="31">+BS94</f>
        <v>49011.525000368812</v>
      </c>
      <c r="BU94" s="626" t="s">
        <v>86</v>
      </c>
      <c r="BV94" s="580" t="s">
        <v>87</v>
      </c>
      <c r="BW94" s="626">
        <v>51104.317117884559</v>
      </c>
      <c r="BX94" s="626">
        <f t="shared" ref="BX94" si="32">+BW94</f>
        <v>51104.317117884559</v>
      </c>
      <c r="BY94" s="626" t="s">
        <v>86</v>
      </c>
      <c r="BZ94" s="580" t="s">
        <v>87</v>
      </c>
      <c r="CA94" s="626">
        <v>53286.471458818232</v>
      </c>
      <c r="CB94" s="626">
        <f t="shared" ref="CB94" si="33">+CA94</f>
        <v>53286.471458818232</v>
      </c>
      <c r="CC94" s="626" t="s">
        <v>86</v>
      </c>
      <c r="CD94" s="580" t="s">
        <v>87</v>
      </c>
      <c r="CE94" s="626">
        <v>55561.80379010977</v>
      </c>
      <c r="CF94" s="626">
        <f t="shared" ref="CF94" si="34">+CE94</f>
        <v>55561.80379010977</v>
      </c>
      <c r="CG94" s="626" t="s">
        <v>86</v>
      </c>
      <c r="CH94" s="580" t="s">
        <v>87</v>
      </c>
      <c r="CI94" s="626">
        <v>57934.29281194746</v>
      </c>
      <c r="CJ94" s="626">
        <f t="shared" ref="CJ94" si="35">+CI94</f>
        <v>57934.29281194746</v>
      </c>
      <c r="CK94" s="626" t="s">
        <v>86</v>
      </c>
      <c r="CL94" s="580" t="s">
        <v>87</v>
      </c>
      <c r="CM94" s="626">
        <v>60408.087115017617</v>
      </c>
      <c r="CN94" s="626">
        <f t="shared" ref="CN94" si="36">+CM94</f>
        <v>60408.087115017617</v>
      </c>
      <c r="CO94" s="626" t="s">
        <v>86</v>
      </c>
      <c r="CP94" s="580" t="s">
        <v>87</v>
      </c>
      <c r="CQ94" s="626">
        <v>62987.512434828866</v>
      </c>
      <c r="CR94" s="626">
        <f t="shared" ref="CR94" si="37">+CQ94</f>
        <v>62987.512434828866</v>
      </c>
      <c r="CS94" s="626" t="s">
        <v>86</v>
      </c>
      <c r="CT94" s="580" t="s">
        <v>87</v>
      </c>
      <c r="CU94" s="626">
        <v>65677.079215796053</v>
      </c>
      <c r="CV94" s="50">
        <f t="shared" ref="CV94" si="38">+CU94</f>
        <v>65677.079215796053</v>
      </c>
      <c r="CW94" s="626" t="s">
        <v>86</v>
      </c>
      <c r="CX94" s="460" t="s">
        <v>87</v>
      </c>
      <c r="CY94" s="210">
        <f>BC94+BG94+BK94+BO94+BS94+BW94+CA94+CE94+CI94+CM94+CQ94+CU94</f>
        <v>632751.53391828004</v>
      </c>
      <c r="CZ94" s="51" t="s">
        <v>190</v>
      </c>
      <c r="DA94" s="23" t="s">
        <v>691</v>
      </c>
      <c r="DB94" s="23" t="s">
        <v>692</v>
      </c>
      <c r="DC94" s="152" t="s">
        <v>741</v>
      </c>
      <c r="DD94" s="152"/>
      <c r="DE94" s="333" t="s">
        <v>742</v>
      </c>
      <c r="DF94" s="153" t="s">
        <v>87</v>
      </c>
      <c r="DG94" s="153" t="s">
        <v>87</v>
      </c>
      <c r="DH94" s="153" t="s">
        <v>87</v>
      </c>
      <c r="DI94" s="153" t="s">
        <v>87</v>
      </c>
      <c r="DJ94" s="153" t="s">
        <v>87</v>
      </c>
      <c r="DK94" s="153" t="s">
        <v>87</v>
      </c>
    </row>
    <row r="95" spans="1:115" ht="89.25" customHeight="1">
      <c r="A95" s="386" t="s">
        <v>642</v>
      </c>
      <c r="B95" s="749"/>
      <c r="C95" s="169" t="s">
        <v>743</v>
      </c>
      <c r="D95" s="737">
        <v>1.7857142857142901E-2</v>
      </c>
      <c r="E95" s="17" t="s">
        <v>744</v>
      </c>
      <c r="F95" s="36" t="s">
        <v>745</v>
      </c>
      <c r="G95" s="36" t="s">
        <v>447</v>
      </c>
      <c r="H95" s="36" t="s">
        <v>324</v>
      </c>
      <c r="I95" s="36" t="s">
        <v>77</v>
      </c>
      <c r="J95" s="36" t="s">
        <v>77</v>
      </c>
      <c r="K95" s="99" t="s">
        <v>746</v>
      </c>
      <c r="L95" s="36">
        <v>2018</v>
      </c>
      <c r="M95" s="36">
        <v>2020</v>
      </c>
      <c r="N95" s="36">
        <v>2030</v>
      </c>
      <c r="O95" s="35" t="s">
        <v>77</v>
      </c>
      <c r="P95" s="376" t="s">
        <v>747</v>
      </c>
      <c r="Q95" s="219" t="s">
        <v>747</v>
      </c>
      <c r="R95" s="219" t="s">
        <v>748</v>
      </c>
      <c r="S95" s="219" t="s">
        <v>749</v>
      </c>
      <c r="T95" s="219" t="s">
        <v>750</v>
      </c>
      <c r="U95" s="219" t="s">
        <v>751</v>
      </c>
      <c r="V95" s="219" t="s">
        <v>752</v>
      </c>
      <c r="W95" s="219" t="s">
        <v>753</v>
      </c>
      <c r="X95" s="219" t="s">
        <v>754</v>
      </c>
      <c r="Y95" s="219" t="s">
        <v>755</v>
      </c>
      <c r="Z95" s="219" t="s">
        <v>756</v>
      </c>
      <c r="AA95" s="219" t="s">
        <v>756</v>
      </c>
      <c r="AB95" s="398" t="s">
        <v>757</v>
      </c>
      <c r="AC95" s="345">
        <v>8.9285714285714298E-3</v>
      </c>
      <c r="AD95" s="27" t="s">
        <v>758</v>
      </c>
      <c r="AE95" s="398" t="s">
        <v>689</v>
      </c>
      <c r="AF95" s="99" t="s">
        <v>639</v>
      </c>
      <c r="AG95" s="99" t="s">
        <v>640</v>
      </c>
      <c r="AH95" s="515" t="s">
        <v>690</v>
      </c>
      <c r="AI95" s="33" t="s">
        <v>207</v>
      </c>
      <c r="AJ95" s="524" t="s">
        <v>232</v>
      </c>
      <c r="AK95" s="34" t="s">
        <v>232</v>
      </c>
      <c r="AL95" s="154">
        <v>17</v>
      </c>
      <c r="AM95" s="48">
        <v>2018</v>
      </c>
      <c r="AN95" s="104">
        <v>2019</v>
      </c>
      <c r="AO95" s="104">
        <v>2030</v>
      </c>
      <c r="AP95" s="52">
        <v>1</v>
      </c>
      <c r="AQ95" s="49">
        <v>1</v>
      </c>
      <c r="AR95" s="49">
        <v>1</v>
      </c>
      <c r="AS95" s="49">
        <v>1</v>
      </c>
      <c r="AT95" s="49">
        <v>1</v>
      </c>
      <c r="AU95" s="49">
        <v>1</v>
      </c>
      <c r="AV95" s="49">
        <v>1</v>
      </c>
      <c r="AW95" s="49">
        <v>1</v>
      </c>
      <c r="AX95" s="49">
        <v>1</v>
      </c>
      <c r="AY95" s="49">
        <v>1</v>
      </c>
      <c r="AZ95" s="49">
        <v>1</v>
      </c>
      <c r="BA95" s="49">
        <v>1</v>
      </c>
      <c r="BB95" s="49">
        <v>1</v>
      </c>
      <c r="BC95" s="627">
        <v>3167</v>
      </c>
      <c r="BD95" s="627">
        <v>3167</v>
      </c>
      <c r="BE95" s="564" t="s">
        <v>125</v>
      </c>
      <c r="BF95" s="632" t="s">
        <v>87</v>
      </c>
      <c r="BG95" s="627">
        <v>3167</v>
      </c>
      <c r="BH95" s="627">
        <v>0</v>
      </c>
      <c r="BI95" s="148" t="s">
        <v>125</v>
      </c>
      <c r="BJ95" s="669" t="s">
        <v>87</v>
      </c>
      <c r="BK95" s="627">
        <v>3167</v>
      </c>
      <c r="BL95" s="460" t="s">
        <v>87</v>
      </c>
      <c r="BM95" s="626" t="s">
        <v>86</v>
      </c>
      <c r="BN95" s="580" t="s">
        <v>87</v>
      </c>
      <c r="BO95" s="627">
        <v>3167</v>
      </c>
      <c r="BP95" s="460" t="s">
        <v>87</v>
      </c>
      <c r="BQ95" s="626" t="s">
        <v>86</v>
      </c>
      <c r="BR95" s="580" t="s">
        <v>87</v>
      </c>
      <c r="BS95" s="627">
        <v>3167</v>
      </c>
      <c r="BT95" s="460" t="s">
        <v>87</v>
      </c>
      <c r="BU95" s="626" t="s">
        <v>86</v>
      </c>
      <c r="BV95" s="580" t="s">
        <v>87</v>
      </c>
      <c r="BW95" s="627">
        <v>3167</v>
      </c>
      <c r="BX95" s="460" t="s">
        <v>87</v>
      </c>
      <c r="BY95" s="626" t="s">
        <v>86</v>
      </c>
      <c r="BZ95" s="580" t="s">
        <v>87</v>
      </c>
      <c r="CA95" s="627">
        <v>3167</v>
      </c>
      <c r="CB95" s="460" t="s">
        <v>87</v>
      </c>
      <c r="CC95" s="626" t="s">
        <v>86</v>
      </c>
      <c r="CD95" s="580" t="s">
        <v>87</v>
      </c>
      <c r="CE95" s="627">
        <v>3167</v>
      </c>
      <c r="CF95" s="460" t="s">
        <v>87</v>
      </c>
      <c r="CG95" s="626" t="s">
        <v>86</v>
      </c>
      <c r="CH95" s="580" t="s">
        <v>87</v>
      </c>
      <c r="CI95" s="627">
        <v>3167</v>
      </c>
      <c r="CJ95" s="460" t="s">
        <v>87</v>
      </c>
      <c r="CK95" s="626" t="s">
        <v>86</v>
      </c>
      <c r="CL95" s="580" t="s">
        <v>87</v>
      </c>
      <c r="CM95" s="627">
        <v>3167</v>
      </c>
      <c r="CN95" s="460" t="s">
        <v>87</v>
      </c>
      <c r="CO95" s="626" t="s">
        <v>86</v>
      </c>
      <c r="CP95" s="580" t="s">
        <v>87</v>
      </c>
      <c r="CQ95" s="627">
        <v>3167</v>
      </c>
      <c r="CR95" s="460" t="s">
        <v>87</v>
      </c>
      <c r="CS95" s="626" t="s">
        <v>86</v>
      </c>
      <c r="CT95" s="580" t="s">
        <v>87</v>
      </c>
      <c r="CU95" s="627">
        <v>3167</v>
      </c>
      <c r="CV95" s="460" t="s">
        <v>87</v>
      </c>
      <c r="CW95" s="626" t="s">
        <v>86</v>
      </c>
      <c r="CX95" s="460" t="s">
        <v>87</v>
      </c>
      <c r="CY95" s="210">
        <f>BC95+BG95+BK95+BO95+BS95+BW95+CA95+CE95+CI95+CM95+CQ95+CU95</f>
        <v>38004</v>
      </c>
      <c r="CZ95" s="48" t="s">
        <v>190</v>
      </c>
      <c r="DA95" s="47" t="s">
        <v>691</v>
      </c>
      <c r="DB95" s="47" t="s">
        <v>692</v>
      </c>
      <c r="DC95" s="83" t="s">
        <v>741</v>
      </c>
      <c r="DD95" s="83"/>
      <c r="DE95" s="330" t="s">
        <v>742</v>
      </c>
      <c r="DF95" s="153" t="s">
        <v>87</v>
      </c>
      <c r="DG95" s="153" t="s">
        <v>87</v>
      </c>
      <c r="DH95" s="153" t="s">
        <v>87</v>
      </c>
      <c r="DI95" s="153" t="s">
        <v>87</v>
      </c>
      <c r="DJ95" s="153" t="s">
        <v>87</v>
      </c>
      <c r="DK95" s="153" t="s">
        <v>87</v>
      </c>
    </row>
    <row r="96" spans="1:115" ht="96" customHeight="1">
      <c r="A96" s="386" t="s">
        <v>642</v>
      </c>
      <c r="B96" s="749"/>
      <c r="C96" s="169" t="s">
        <v>743</v>
      </c>
      <c r="D96" s="739"/>
      <c r="E96" s="17" t="s">
        <v>744</v>
      </c>
      <c r="F96" s="36" t="s">
        <v>745</v>
      </c>
      <c r="G96" s="36" t="s">
        <v>447</v>
      </c>
      <c r="H96" s="36" t="s">
        <v>324</v>
      </c>
      <c r="I96" s="36" t="s">
        <v>77</v>
      </c>
      <c r="J96" s="36" t="s">
        <v>77</v>
      </c>
      <c r="K96" s="99" t="s">
        <v>746</v>
      </c>
      <c r="L96" s="36">
        <v>2018</v>
      </c>
      <c r="M96" s="36">
        <v>2020</v>
      </c>
      <c r="N96" s="36">
        <v>2030</v>
      </c>
      <c r="O96" s="35" t="s">
        <v>77</v>
      </c>
      <c r="P96" s="376" t="s">
        <v>747</v>
      </c>
      <c r="Q96" s="219" t="s">
        <v>747</v>
      </c>
      <c r="R96" s="219" t="s">
        <v>748</v>
      </c>
      <c r="S96" s="219" t="s">
        <v>749</v>
      </c>
      <c r="T96" s="219" t="s">
        <v>750</v>
      </c>
      <c r="U96" s="219" t="s">
        <v>751</v>
      </c>
      <c r="V96" s="219" t="s">
        <v>752</v>
      </c>
      <c r="W96" s="219" t="s">
        <v>753</v>
      </c>
      <c r="X96" s="219" t="s">
        <v>754</v>
      </c>
      <c r="Y96" s="219" t="s">
        <v>755</v>
      </c>
      <c r="Z96" s="219" t="s">
        <v>756</v>
      </c>
      <c r="AA96" s="219" t="s">
        <v>756</v>
      </c>
      <c r="AB96" s="398" t="s">
        <v>759</v>
      </c>
      <c r="AC96" s="345">
        <v>8.9285714285714298E-3</v>
      </c>
      <c r="AD96" s="398" t="s">
        <v>760</v>
      </c>
      <c r="AE96" s="396" t="s">
        <v>761</v>
      </c>
      <c r="AF96" s="99" t="s">
        <v>639</v>
      </c>
      <c r="AG96" s="116" t="s">
        <v>762</v>
      </c>
      <c r="AH96" s="518" t="s">
        <v>763</v>
      </c>
      <c r="AI96" s="226" t="s">
        <v>115</v>
      </c>
      <c r="AJ96" s="524" t="s">
        <v>232</v>
      </c>
      <c r="AK96" s="34" t="s">
        <v>232</v>
      </c>
      <c r="AL96" s="286" t="s">
        <v>764</v>
      </c>
      <c r="AM96" s="285" t="s">
        <v>764</v>
      </c>
      <c r="AN96" s="318">
        <v>2020</v>
      </c>
      <c r="AO96" s="318">
        <v>2030</v>
      </c>
      <c r="AP96" s="415" t="s">
        <v>657</v>
      </c>
      <c r="AQ96" s="286">
        <v>0.8</v>
      </c>
      <c r="AR96" s="286">
        <v>0.2</v>
      </c>
      <c r="AS96" s="285" t="s">
        <v>657</v>
      </c>
      <c r="AT96" s="285" t="s">
        <v>657</v>
      </c>
      <c r="AU96" s="285" t="s">
        <v>657</v>
      </c>
      <c r="AV96" s="285" t="s">
        <v>657</v>
      </c>
      <c r="AW96" s="285" t="s">
        <v>657</v>
      </c>
      <c r="AX96" s="285" t="s">
        <v>657</v>
      </c>
      <c r="AY96" s="285" t="s">
        <v>657</v>
      </c>
      <c r="AZ96" s="285" t="s">
        <v>657</v>
      </c>
      <c r="BA96" s="285" t="s">
        <v>657</v>
      </c>
      <c r="BB96" s="286">
        <v>1</v>
      </c>
      <c r="BC96" s="635">
        <v>0</v>
      </c>
      <c r="BD96" s="635">
        <v>0</v>
      </c>
      <c r="BE96" s="564" t="s">
        <v>87</v>
      </c>
      <c r="BF96" s="632" t="s">
        <v>87</v>
      </c>
      <c r="BG96" s="625">
        <v>16</v>
      </c>
      <c r="BH96" s="636">
        <v>16</v>
      </c>
      <c r="BI96" s="148" t="s">
        <v>125</v>
      </c>
      <c r="BJ96" s="669" t="s">
        <v>87</v>
      </c>
      <c r="BK96" s="55">
        <v>17</v>
      </c>
      <c r="BL96" s="55" t="s">
        <v>76</v>
      </c>
      <c r="BM96" s="55" t="s">
        <v>765</v>
      </c>
      <c r="BN96" s="627" t="s">
        <v>657</v>
      </c>
      <c r="BO96" s="627" t="s">
        <v>657</v>
      </c>
      <c r="BP96" s="627" t="s">
        <v>657</v>
      </c>
      <c r="BQ96" s="151" t="s">
        <v>86</v>
      </c>
      <c r="BR96" s="627" t="s">
        <v>657</v>
      </c>
      <c r="BS96" s="627" t="s">
        <v>657</v>
      </c>
      <c r="BT96" s="627" t="s">
        <v>657</v>
      </c>
      <c r="BU96" s="151" t="s">
        <v>86</v>
      </c>
      <c r="BV96" s="627" t="s">
        <v>657</v>
      </c>
      <c r="BW96" s="627" t="s">
        <v>657</v>
      </c>
      <c r="BX96" s="627" t="s">
        <v>657</v>
      </c>
      <c r="BY96" s="151" t="s">
        <v>86</v>
      </c>
      <c r="BZ96" s="627" t="s">
        <v>657</v>
      </c>
      <c r="CA96" s="627" t="s">
        <v>657</v>
      </c>
      <c r="CB96" s="627" t="s">
        <v>657</v>
      </c>
      <c r="CC96" s="151" t="s">
        <v>86</v>
      </c>
      <c r="CD96" s="627" t="s">
        <v>657</v>
      </c>
      <c r="CE96" s="627" t="s">
        <v>657</v>
      </c>
      <c r="CF96" s="627" t="s">
        <v>657</v>
      </c>
      <c r="CG96" s="151" t="s">
        <v>86</v>
      </c>
      <c r="CH96" s="627" t="s">
        <v>657</v>
      </c>
      <c r="CI96" s="627" t="s">
        <v>657</v>
      </c>
      <c r="CJ96" s="627" t="s">
        <v>657</v>
      </c>
      <c r="CK96" s="151" t="s">
        <v>86</v>
      </c>
      <c r="CL96" s="627" t="s">
        <v>657</v>
      </c>
      <c r="CM96" s="627" t="s">
        <v>657</v>
      </c>
      <c r="CN96" s="627" t="s">
        <v>657</v>
      </c>
      <c r="CO96" s="151" t="s">
        <v>86</v>
      </c>
      <c r="CP96" s="627" t="s">
        <v>657</v>
      </c>
      <c r="CQ96" s="627" t="s">
        <v>657</v>
      </c>
      <c r="CR96" s="627" t="s">
        <v>657</v>
      </c>
      <c r="CS96" s="151" t="s">
        <v>86</v>
      </c>
      <c r="CT96" s="580" t="s">
        <v>87</v>
      </c>
      <c r="CU96" s="627" t="s">
        <v>657</v>
      </c>
      <c r="CV96" s="211" t="s">
        <v>657</v>
      </c>
      <c r="CW96" s="151" t="s">
        <v>86</v>
      </c>
      <c r="CX96" s="460" t="s">
        <v>87</v>
      </c>
      <c r="CY96" s="210">
        <f>BC96+BG96+BK96</f>
        <v>33</v>
      </c>
      <c r="CZ96" s="23" t="s">
        <v>190</v>
      </c>
      <c r="DA96" s="23" t="s">
        <v>691</v>
      </c>
      <c r="DB96" s="23" t="s">
        <v>766</v>
      </c>
      <c r="DC96" s="45" t="s">
        <v>767</v>
      </c>
      <c r="DD96" s="45">
        <v>3778835</v>
      </c>
      <c r="DE96" s="473" t="s">
        <v>768</v>
      </c>
      <c r="DF96" s="45" t="s">
        <v>769</v>
      </c>
      <c r="DG96" s="46" t="s">
        <v>770</v>
      </c>
      <c r="DH96" s="46" t="s">
        <v>771</v>
      </c>
      <c r="DI96" s="46" t="s">
        <v>772</v>
      </c>
      <c r="DJ96" s="17">
        <v>4377060</v>
      </c>
      <c r="DK96" s="17" t="s">
        <v>410</v>
      </c>
    </row>
    <row r="97" spans="1:115" ht="93.75" customHeight="1">
      <c r="A97" s="386" t="s">
        <v>642</v>
      </c>
      <c r="B97" s="749"/>
      <c r="C97" s="17" t="s">
        <v>773</v>
      </c>
      <c r="D97" s="737">
        <v>1.7857142857142901E-2</v>
      </c>
      <c r="E97" s="17" t="s">
        <v>774</v>
      </c>
      <c r="F97" s="36" t="s">
        <v>775</v>
      </c>
      <c r="G97" s="36" t="s">
        <v>447</v>
      </c>
      <c r="H97" s="36" t="s">
        <v>324</v>
      </c>
      <c r="I97" s="36" t="s">
        <v>77</v>
      </c>
      <c r="J97" s="36" t="s">
        <v>77</v>
      </c>
      <c r="K97" s="304">
        <v>0.89629999999999999</v>
      </c>
      <c r="L97" s="34">
        <v>2017</v>
      </c>
      <c r="M97" s="36">
        <v>2020</v>
      </c>
      <c r="N97" s="36">
        <v>2030</v>
      </c>
      <c r="O97" s="35" t="s">
        <v>77</v>
      </c>
      <c r="P97" s="374" t="s">
        <v>776</v>
      </c>
      <c r="Q97" s="17" t="s">
        <v>777</v>
      </c>
      <c r="R97" s="17" t="s">
        <v>778</v>
      </c>
      <c r="S97" s="17" t="s">
        <v>779</v>
      </c>
      <c r="T97" s="17" t="s">
        <v>780</v>
      </c>
      <c r="U97" s="17" t="s">
        <v>781</v>
      </c>
      <c r="V97" s="17" t="s">
        <v>782</v>
      </c>
      <c r="W97" s="17" t="s">
        <v>783</v>
      </c>
      <c r="X97" s="17" t="s">
        <v>784</v>
      </c>
      <c r="Y97" s="17" t="s">
        <v>785</v>
      </c>
      <c r="Z97" s="84" t="s">
        <v>786</v>
      </c>
      <c r="AA97" s="84" t="s">
        <v>786</v>
      </c>
      <c r="AB97" s="398" t="s">
        <v>787</v>
      </c>
      <c r="AC97" s="345">
        <v>4.4642857142857097E-3</v>
      </c>
      <c r="AD97" s="398" t="s">
        <v>788</v>
      </c>
      <c r="AE97" s="404" t="s">
        <v>789</v>
      </c>
      <c r="AF97" s="99" t="s">
        <v>639</v>
      </c>
      <c r="AG97" s="550" t="s">
        <v>706</v>
      </c>
      <c r="AH97" s="272" t="s">
        <v>790</v>
      </c>
      <c r="AI97" s="532" t="s">
        <v>115</v>
      </c>
      <c r="AJ97" s="528" t="s">
        <v>85</v>
      </c>
      <c r="AK97" s="353" t="s">
        <v>85</v>
      </c>
      <c r="AL97" s="273">
        <v>0</v>
      </c>
      <c r="AM97" s="275">
        <v>2019</v>
      </c>
      <c r="AN97" s="318">
        <v>2020</v>
      </c>
      <c r="AO97" s="318">
        <v>2030</v>
      </c>
      <c r="AP97" s="355" t="s">
        <v>657</v>
      </c>
      <c r="AQ97" s="276">
        <v>40</v>
      </c>
      <c r="AR97" s="276">
        <v>40</v>
      </c>
      <c r="AS97" s="276">
        <v>50</v>
      </c>
      <c r="AT97" s="276">
        <v>50</v>
      </c>
      <c r="AU97" s="276">
        <v>50</v>
      </c>
      <c r="AV97" s="276">
        <v>60</v>
      </c>
      <c r="AW97" s="276">
        <v>60</v>
      </c>
      <c r="AX97" s="276">
        <v>60</v>
      </c>
      <c r="AY97" s="276">
        <v>70</v>
      </c>
      <c r="AZ97" s="276">
        <v>70</v>
      </c>
      <c r="BA97" s="276">
        <v>70</v>
      </c>
      <c r="BB97" s="276">
        <f>SUM(AP97:BA97)</f>
        <v>620</v>
      </c>
      <c r="BC97" s="577" t="s">
        <v>87</v>
      </c>
      <c r="BD97" s="577" t="s">
        <v>87</v>
      </c>
      <c r="BE97" s="564" t="s">
        <v>125</v>
      </c>
      <c r="BF97" s="632" t="s">
        <v>87</v>
      </c>
      <c r="BG97" s="210">
        <v>100</v>
      </c>
      <c r="BH97" s="637" t="s">
        <v>87</v>
      </c>
      <c r="BI97" s="148" t="s">
        <v>125</v>
      </c>
      <c r="BJ97" s="277">
        <v>7513</v>
      </c>
      <c r="BK97" s="210">
        <v>103</v>
      </c>
      <c r="BL97" s="637" t="s">
        <v>87</v>
      </c>
      <c r="BM97" s="621" t="s">
        <v>86</v>
      </c>
      <c r="BN97" s="637" t="s">
        <v>87</v>
      </c>
      <c r="BO97" s="210">
        <v>123.6</v>
      </c>
      <c r="BP97" s="637" t="s">
        <v>87</v>
      </c>
      <c r="BQ97" s="621" t="s">
        <v>86</v>
      </c>
      <c r="BR97" s="637" t="s">
        <v>87</v>
      </c>
      <c r="BS97" s="210">
        <v>127.30799999999999</v>
      </c>
      <c r="BT97" s="637" t="s">
        <v>87</v>
      </c>
      <c r="BU97" s="621" t="s">
        <v>86</v>
      </c>
      <c r="BV97" s="637" t="s">
        <v>87</v>
      </c>
      <c r="BW97" s="210">
        <v>131.12724</v>
      </c>
      <c r="BX97" s="637" t="s">
        <v>87</v>
      </c>
      <c r="BY97" s="621" t="s">
        <v>86</v>
      </c>
      <c r="BZ97" s="637" t="s">
        <v>87</v>
      </c>
      <c r="CA97" s="210">
        <v>156.67082635199998</v>
      </c>
      <c r="CB97" s="637" t="s">
        <v>87</v>
      </c>
      <c r="CC97" s="621" t="s">
        <v>86</v>
      </c>
      <c r="CD97" s="637" t="s">
        <v>87</v>
      </c>
      <c r="CE97" s="210">
        <v>161.37095114255999</v>
      </c>
      <c r="CF97" s="637" t="s">
        <v>87</v>
      </c>
      <c r="CG97" s="621" t="s">
        <v>86</v>
      </c>
      <c r="CH97" s="637" t="s">
        <v>87</v>
      </c>
      <c r="CI97" s="210">
        <v>166.21207967683679</v>
      </c>
      <c r="CJ97" s="637" t="s">
        <v>87</v>
      </c>
      <c r="CK97" s="621" t="s">
        <v>86</v>
      </c>
      <c r="CL97" s="637" t="s">
        <v>87</v>
      </c>
      <c r="CM97" s="210">
        <v>173.59522025608189</v>
      </c>
      <c r="CN97" s="637" t="s">
        <v>87</v>
      </c>
      <c r="CO97" s="621" t="s">
        <v>86</v>
      </c>
      <c r="CP97" s="637" t="s">
        <v>87</v>
      </c>
      <c r="CQ97" s="210">
        <v>178.80307686376435</v>
      </c>
      <c r="CR97" s="637" t="s">
        <v>87</v>
      </c>
      <c r="CS97" s="621" t="s">
        <v>86</v>
      </c>
      <c r="CT97" s="580" t="s">
        <v>87</v>
      </c>
      <c r="CU97" s="210">
        <v>184.16716916967729</v>
      </c>
      <c r="CV97" s="287" t="s">
        <v>87</v>
      </c>
      <c r="CW97" s="621" t="s">
        <v>86</v>
      </c>
      <c r="CX97" s="460" t="s">
        <v>87</v>
      </c>
      <c r="CY97" s="210">
        <f>BG97+BK97+BO97+BS97+BW97+CA97+CE97+CI97+CM97+CQ97+CU97</f>
        <v>1605.8545634609202</v>
      </c>
      <c r="CZ97" s="288" t="s">
        <v>658</v>
      </c>
      <c r="DA97" s="288" t="s">
        <v>659</v>
      </c>
      <c r="DB97" s="288" t="s">
        <v>791</v>
      </c>
      <c r="DC97" s="94" t="s">
        <v>693</v>
      </c>
      <c r="DD97" s="94">
        <v>3779595</v>
      </c>
      <c r="DE97" s="332" t="s">
        <v>792</v>
      </c>
      <c r="DF97" s="153" t="s">
        <v>87</v>
      </c>
      <c r="DG97" s="153" t="s">
        <v>87</v>
      </c>
      <c r="DH97" s="153" t="s">
        <v>87</v>
      </c>
      <c r="DI97" s="153" t="s">
        <v>87</v>
      </c>
      <c r="DJ97" s="153" t="s">
        <v>87</v>
      </c>
      <c r="DK97" s="153" t="s">
        <v>87</v>
      </c>
    </row>
    <row r="98" spans="1:115" ht="108" customHeight="1">
      <c r="A98" s="386" t="s">
        <v>642</v>
      </c>
      <c r="B98" s="749"/>
      <c r="C98" s="17" t="s">
        <v>793</v>
      </c>
      <c r="D98" s="738"/>
      <c r="E98" s="17" t="s">
        <v>794</v>
      </c>
      <c r="F98" s="36" t="s">
        <v>775</v>
      </c>
      <c r="G98" s="36" t="s">
        <v>447</v>
      </c>
      <c r="H98" s="36" t="s">
        <v>324</v>
      </c>
      <c r="I98" s="36" t="s">
        <v>77</v>
      </c>
      <c r="J98" s="36" t="s">
        <v>77</v>
      </c>
      <c r="K98" s="304">
        <v>0.89629999999999999</v>
      </c>
      <c r="L98" s="34">
        <v>2017</v>
      </c>
      <c r="M98" s="36">
        <v>2020</v>
      </c>
      <c r="N98" s="36">
        <v>2030</v>
      </c>
      <c r="O98" s="35" t="s">
        <v>77</v>
      </c>
      <c r="P98" s="374" t="s">
        <v>776</v>
      </c>
      <c r="Q98" s="17" t="s">
        <v>777</v>
      </c>
      <c r="R98" s="17" t="s">
        <v>778</v>
      </c>
      <c r="S98" s="17" t="s">
        <v>779</v>
      </c>
      <c r="T98" s="17" t="s">
        <v>780</v>
      </c>
      <c r="U98" s="17" t="s">
        <v>781</v>
      </c>
      <c r="V98" s="17" t="s">
        <v>782</v>
      </c>
      <c r="W98" s="17" t="s">
        <v>783</v>
      </c>
      <c r="X98" s="17" t="s">
        <v>784</v>
      </c>
      <c r="Y98" s="17" t="s">
        <v>785</v>
      </c>
      <c r="Z98" s="84" t="s">
        <v>786</v>
      </c>
      <c r="AA98" s="84" t="s">
        <v>786</v>
      </c>
      <c r="AB98" s="405" t="s">
        <v>795</v>
      </c>
      <c r="AC98" s="345">
        <v>4.4642857142857097E-3</v>
      </c>
      <c r="AD98" s="406" t="s">
        <v>796</v>
      </c>
      <c r="AE98" s="272" t="s">
        <v>797</v>
      </c>
      <c r="AF98" s="99" t="s">
        <v>639</v>
      </c>
      <c r="AG98" s="550" t="s">
        <v>706</v>
      </c>
      <c r="AH98" s="272" t="s">
        <v>790</v>
      </c>
      <c r="AI98" s="532" t="s">
        <v>115</v>
      </c>
      <c r="AJ98" s="528" t="s">
        <v>85</v>
      </c>
      <c r="AK98" s="353" t="s">
        <v>85</v>
      </c>
      <c r="AL98" s="273">
        <v>0</v>
      </c>
      <c r="AM98" s="275">
        <v>2019</v>
      </c>
      <c r="AN98" s="318">
        <v>2020</v>
      </c>
      <c r="AO98" s="318">
        <v>2030</v>
      </c>
      <c r="AP98" s="355" t="s">
        <v>657</v>
      </c>
      <c r="AQ98" s="276">
        <v>6</v>
      </c>
      <c r="AR98" s="276">
        <v>6</v>
      </c>
      <c r="AS98" s="276">
        <v>8</v>
      </c>
      <c r="AT98" s="276">
        <v>8</v>
      </c>
      <c r="AU98" s="276">
        <v>8</v>
      </c>
      <c r="AV98" s="276">
        <v>9</v>
      </c>
      <c r="AW98" s="276">
        <v>9</v>
      </c>
      <c r="AX98" s="276">
        <v>9</v>
      </c>
      <c r="AY98" s="276">
        <v>12</v>
      </c>
      <c r="AZ98" s="276">
        <v>12</v>
      </c>
      <c r="BA98" s="276">
        <v>12</v>
      </c>
      <c r="BB98" s="276">
        <f>SUM(AP98:BA98)</f>
        <v>99</v>
      </c>
      <c r="BC98" s="577" t="s">
        <v>87</v>
      </c>
      <c r="BD98" s="577" t="s">
        <v>87</v>
      </c>
      <c r="BE98" s="564" t="s">
        <v>125</v>
      </c>
      <c r="BF98" s="632" t="s">
        <v>87</v>
      </c>
      <c r="BG98" s="210">
        <v>48</v>
      </c>
      <c r="BH98" s="637" t="s">
        <v>87</v>
      </c>
      <c r="BI98" s="148" t="s">
        <v>125</v>
      </c>
      <c r="BJ98" s="277">
        <v>7513</v>
      </c>
      <c r="BK98" s="210">
        <v>49.44</v>
      </c>
      <c r="BL98" s="637" t="s">
        <v>87</v>
      </c>
      <c r="BM98" s="621" t="s">
        <v>86</v>
      </c>
      <c r="BN98" s="637" t="s">
        <v>87</v>
      </c>
      <c r="BO98" s="210">
        <v>63.653999999999996</v>
      </c>
      <c r="BP98" s="637" t="s">
        <v>87</v>
      </c>
      <c r="BQ98" s="621" t="s">
        <v>86</v>
      </c>
      <c r="BR98" s="637" t="s">
        <v>87</v>
      </c>
      <c r="BS98" s="210">
        <v>65.56362</v>
      </c>
      <c r="BT98" s="637" t="s">
        <v>87</v>
      </c>
      <c r="BU98" s="621" t="s">
        <v>86</v>
      </c>
      <c r="BV98" s="637" t="s">
        <v>87</v>
      </c>
      <c r="BW98" s="210">
        <v>67.530528599999997</v>
      </c>
      <c r="BX98" s="637" t="s">
        <v>87</v>
      </c>
      <c r="BY98" s="621" t="s">
        <v>86</v>
      </c>
      <c r="BZ98" s="637" t="s">
        <v>87</v>
      </c>
      <c r="CA98" s="210">
        <v>77.207653348380006</v>
      </c>
      <c r="CB98" s="637" t="s">
        <v>87</v>
      </c>
      <c r="CC98" s="621" t="s">
        <v>86</v>
      </c>
      <c r="CD98" s="637" t="s">
        <v>87</v>
      </c>
      <c r="CE98" s="210">
        <v>79.523882948831414</v>
      </c>
      <c r="CF98" s="637" t="s">
        <v>87</v>
      </c>
      <c r="CG98" s="621" t="s">
        <v>86</v>
      </c>
      <c r="CH98" s="637" t="s">
        <v>87</v>
      </c>
      <c r="CI98" s="210">
        <v>81.909599437296364</v>
      </c>
      <c r="CJ98" s="637" t="s">
        <v>87</v>
      </c>
      <c r="CK98" s="621" t="s">
        <v>86</v>
      </c>
      <c r="CL98" s="637" t="s">
        <v>87</v>
      </c>
      <c r="CM98" s="210">
        <v>105.45860927551908</v>
      </c>
      <c r="CN98" s="637" t="s">
        <v>87</v>
      </c>
      <c r="CO98" s="621" t="s">
        <v>86</v>
      </c>
      <c r="CP98" s="637" t="s">
        <v>87</v>
      </c>
      <c r="CQ98" s="210">
        <v>108.62236755378466</v>
      </c>
      <c r="CR98" s="637" t="s">
        <v>87</v>
      </c>
      <c r="CS98" s="621" t="s">
        <v>86</v>
      </c>
      <c r="CT98" s="580" t="s">
        <v>87</v>
      </c>
      <c r="CU98" s="210">
        <v>111.8810385803982</v>
      </c>
      <c r="CV98" s="287" t="s">
        <v>87</v>
      </c>
      <c r="CW98" s="621" t="s">
        <v>86</v>
      </c>
      <c r="CX98" s="460" t="s">
        <v>87</v>
      </c>
      <c r="CY98" s="210">
        <f>BG98+BK98+BO98+BS98+BW98+CA98+CE98+CI98+CM98+CQ98+CU98</f>
        <v>858.79129974420971</v>
      </c>
      <c r="CZ98" s="288" t="s">
        <v>658</v>
      </c>
      <c r="DA98" s="288" t="s">
        <v>659</v>
      </c>
      <c r="DB98" s="288" t="s">
        <v>791</v>
      </c>
      <c r="DC98" s="94" t="s">
        <v>693</v>
      </c>
      <c r="DD98" s="94">
        <v>3779595</v>
      </c>
      <c r="DE98" s="332" t="s">
        <v>792</v>
      </c>
      <c r="DF98" s="153" t="s">
        <v>87</v>
      </c>
      <c r="DG98" s="153" t="s">
        <v>87</v>
      </c>
      <c r="DH98" s="153" t="s">
        <v>87</v>
      </c>
      <c r="DI98" s="153" t="s">
        <v>87</v>
      </c>
      <c r="DJ98" s="153" t="s">
        <v>87</v>
      </c>
      <c r="DK98" s="153" t="s">
        <v>87</v>
      </c>
    </row>
    <row r="99" spans="1:115" ht="82.5" customHeight="1">
      <c r="A99" s="386" t="s">
        <v>642</v>
      </c>
      <c r="B99" s="749"/>
      <c r="C99" s="17" t="s">
        <v>793</v>
      </c>
      <c r="D99" s="738"/>
      <c r="E99" s="17" t="s">
        <v>794</v>
      </c>
      <c r="F99" s="36" t="s">
        <v>775</v>
      </c>
      <c r="G99" s="36" t="s">
        <v>447</v>
      </c>
      <c r="H99" s="36" t="s">
        <v>324</v>
      </c>
      <c r="I99" s="36" t="s">
        <v>77</v>
      </c>
      <c r="J99" s="36" t="s">
        <v>77</v>
      </c>
      <c r="K99" s="304">
        <v>0.89629999999999999</v>
      </c>
      <c r="L99" s="34">
        <v>2017</v>
      </c>
      <c r="M99" s="36">
        <v>2020</v>
      </c>
      <c r="N99" s="36">
        <v>2030</v>
      </c>
      <c r="O99" s="35" t="s">
        <v>77</v>
      </c>
      <c r="P99" s="374" t="s">
        <v>776</v>
      </c>
      <c r="Q99" s="17" t="s">
        <v>777</v>
      </c>
      <c r="R99" s="17" t="s">
        <v>778</v>
      </c>
      <c r="S99" s="17" t="s">
        <v>779</v>
      </c>
      <c r="T99" s="17" t="s">
        <v>780</v>
      </c>
      <c r="U99" s="17" t="s">
        <v>781</v>
      </c>
      <c r="V99" s="17" t="s">
        <v>782</v>
      </c>
      <c r="W99" s="17" t="s">
        <v>783</v>
      </c>
      <c r="X99" s="17" t="s">
        <v>784</v>
      </c>
      <c r="Y99" s="17" t="s">
        <v>785</v>
      </c>
      <c r="Z99" s="84" t="s">
        <v>786</v>
      </c>
      <c r="AA99" s="84" t="s">
        <v>786</v>
      </c>
      <c r="AB99" s="398" t="s">
        <v>798</v>
      </c>
      <c r="AC99" s="345">
        <v>4.4642857142857097E-3</v>
      </c>
      <c r="AD99" s="272" t="s">
        <v>799</v>
      </c>
      <c r="AE99" s="272" t="s">
        <v>800</v>
      </c>
      <c r="AF99" s="103" t="s">
        <v>186</v>
      </c>
      <c r="AG99" s="550" t="s">
        <v>706</v>
      </c>
      <c r="AH99" s="272" t="s">
        <v>790</v>
      </c>
      <c r="AI99" s="532" t="s">
        <v>115</v>
      </c>
      <c r="AJ99" s="528" t="s">
        <v>85</v>
      </c>
      <c r="AK99" s="353" t="s">
        <v>85</v>
      </c>
      <c r="AL99" s="273">
        <v>0</v>
      </c>
      <c r="AM99" s="275">
        <v>2019</v>
      </c>
      <c r="AN99" s="318">
        <v>2020</v>
      </c>
      <c r="AO99" s="318">
        <v>2030</v>
      </c>
      <c r="AP99" s="355" t="s">
        <v>657</v>
      </c>
      <c r="AQ99" s="276">
        <v>24</v>
      </c>
      <c r="AR99" s="276">
        <v>24</v>
      </c>
      <c r="AS99" s="276">
        <f>AS98*4</f>
        <v>32</v>
      </c>
      <c r="AT99" s="276">
        <v>32</v>
      </c>
      <c r="AU99" s="276">
        <v>32</v>
      </c>
      <c r="AV99" s="276">
        <f>AV98*4</f>
        <v>36</v>
      </c>
      <c r="AW99" s="276">
        <v>36</v>
      </c>
      <c r="AX99" s="276">
        <v>36</v>
      </c>
      <c r="AY99" s="276">
        <f>AY98*4</f>
        <v>48</v>
      </c>
      <c r="AZ99" s="276">
        <v>48</v>
      </c>
      <c r="BA99" s="276">
        <v>48</v>
      </c>
      <c r="BB99" s="276">
        <f>SUM(AP99:BA99)</f>
        <v>396</v>
      </c>
      <c r="BC99" s="577" t="s">
        <v>87</v>
      </c>
      <c r="BD99" s="577" t="s">
        <v>87</v>
      </c>
      <c r="BE99" s="564" t="s">
        <v>125</v>
      </c>
      <c r="BF99" s="632" t="s">
        <v>87</v>
      </c>
      <c r="BG99" s="210">
        <v>120</v>
      </c>
      <c r="BH99" s="637" t="s">
        <v>87</v>
      </c>
      <c r="BI99" s="148" t="s">
        <v>125</v>
      </c>
      <c r="BJ99" s="277">
        <v>7513</v>
      </c>
      <c r="BK99" s="210">
        <v>123.60000000000001</v>
      </c>
      <c r="BL99" s="637" t="s">
        <v>87</v>
      </c>
      <c r="BM99" s="621" t="s">
        <v>86</v>
      </c>
      <c r="BN99" s="637" t="s">
        <v>87</v>
      </c>
      <c r="BO99" s="210">
        <v>159.13499999999999</v>
      </c>
      <c r="BP99" s="637" t="s">
        <v>87</v>
      </c>
      <c r="BQ99" s="621" t="s">
        <v>86</v>
      </c>
      <c r="BR99" s="637" t="s">
        <v>87</v>
      </c>
      <c r="BS99" s="210">
        <v>163.90905000000001</v>
      </c>
      <c r="BT99" s="637" t="s">
        <v>87</v>
      </c>
      <c r="BU99" s="621" t="s">
        <v>86</v>
      </c>
      <c r="BV99" s="637" t="s">
        <v>87</v>
      </c>
      <c r="BW99" s="210">
        <v>168.82632150000001</v>
      </c>
      <c r="BX99" s="637" t="s">
        <v>87</v>
      </c>
      <c r="BY99" s="621" t="s">
        <v>86</v>
      </c>
      <c r="BZ99" s="637" t="s">
        <v>87</v>
      </c>
      <c r="CA99" s="210">
        <v>191.28022225950002</v>
      </c>
      <c r="CB99" s="637" t="s">
        <v>87</v>
      </c>
      <c r="CC99" s="621" t="s">
        <v>86</v>
      </c>
      <c r="CD99" s="637" t="s">
        <v>87</v>
      </c>
      <c r="CE99" s="210">
        <v>197.01862892728502</v>
      </c>
      <c r="CF99" s="637" t="s">
        <v>87</v>
      </c>
      <c r="CG99" s="621" t="s">
        <v>86</v>
      </c>
      <c r="CH99" s="637" t="s">
        <v>87</v>
      </c>
      <c r="CI99" s="210">
        <v>202.92918779510359</v>
      </c>
      <c r="CJ99" s="637" t="s">
        <v>87</v>
      </c>
      <c r="CK99" s="621" t="s">
        <v>86</v>
      </c>
      <c r="CL99" s="637" t="s">
        <v>87</v>
      </c>
      <c r="CM99" s="210">
        <v>261.27132928619591</v>
      </c>
      <c r="CN99" s="637" t="s">
        <v>87</v>
      </c>
      <c r="CO99" s="621" t="s">
        <v>86</v>
      </c>
      <c r="CP99" s="637" t="s">
        <v>87</v>
      </c>
      <c r="CQ99" s="210">
        <v>269.10946916478179</v>
      </c>
      <c r="CR99" s="637" t="s">
        <v>87</v>
      </c>
      <c r="CS99" s="621" t="s">
        <v>86</v>
      </c>
      <c r="CT99" s="580" t="s">
        <v>87</v>
      </c>
      <c r="CU99" s="210">
        <v>277.18275323972523</v>
      </c>
      <c r="CV99" s="287" t="s">
        <v>87</v>
      </c>
      <c r="CW99" s="621" t="s">
        <v>86</v>
      </c>
      <c r="CX99" s="460" t="s">
        <v>87</v>
      </c>
      <c r="CY99" s="210">
        <f>BG99+BK99+BO99+BS99+BW99+CA99+CE99+CI99+CM99+CQ99+CU99</f>
        <v>2134.2619621725917</v>
      </c>
      <c r="CZ99" s="288" t="s">
        <v>658</v>
      </c>
      <c r="DA99" s="288" t="s">
        <v>659</v>
      </c>
      <c r="DB99" s="288" t="s">
        <v>791</v>
      </c>
      <c r="DC99" s="94" t="s">
        <v>693</v>
      </c>
      <c r="DD99" s="94">
        <v>3779595</v>
      </c>
      <c r="DE99" s="332" t="s">
        <v>792</v>
      </c>
      <c r="DF99" s="153" t="s">
        <v>87</v>
      </c>
      <c r="DG99" s="153" t="s">
        <v>87</v>
      </c>
      <c r="DH99" s="153" t="s">
        <v>87</v>
      </c>
      <c r="DI99" s="153" t="s">
        <v>87</v>
      </c>
      <c r="DJ99" s="153" t="s">
        <v>87</v>
      </c>
      <c r="DK99" s="153" t="s">
        <v>87</v>
      </c>
    </row>
    <row r="100" spans="1:115" ht="62.25" customHeight="1">
      <c r="A100" s="386" t="s">
        <v>642</v>
      </c>
      <c r="B100" s="749"/>
      <c r="C100" s="17" t="s">
        <v>793</v>
      </c>
      <c r="D100" s="739"/>
      <c r="E100" s="17" t="s">
        <v>794</v>
      </c>
      <c r="F100" s="36" t="s">
        <v>775</v>
      </c>
      <c r="G100" s="36" t="s">
        <v>447</v>
      </c>
      <c r="H100" s="36" t="s">
        <v>324</v>
      </c>
      <c r="I100" s="36" t="s">
        <v>77</v>
      </c>
      <c r="J100" s="36" t="s">
        <v>77</v>
      </c>
      <c r="K100" s="304">
        <v>0.89629999999999999</v>
      </c>
      <c r="L100" s="34">
        <v>2017</v>
      </c>
      <c r="M100" s="36">
        <v>2020</v>
      </c>
      <c r="N100" s="36">
        <v>2030</v>
      </c>
      <c r="O100" s="35" t="s">
        <v>77</v>
      </c>
      <c r="P100" s="374" t="s">
        <v>776</v>
      </c>
      <c r="Q100" s="17" t="s">
        <v>777</v>
      </c>
      <c r="R100" s="17" t="s">
        <v>778</v>
      </c>
      <c r="S100" s="17" t="s">
        <v>779</v>
      </c>
      <c r="T100" s="17" t="s">
        <v>780</v>
      </c>
      <c r="U100" s="17" t="s">
        <v>781</v>
      </c>
      <c r="V100" s="17" t="s">
        <v>782</v>
      </c>
      <c r="W100" s="17" t="s">
        <v>783</v>
      </c>
      <c r="X100" s="17" t="s">
        <v>784</v>
      </c>
      <c r="Y100" s="17" t="s">
        <v>785</v>
      </c>
      <c r="Z100" s="84" t="s">
        <v>786</v>
      </c>
      <c r="AA100" s="84" t="s">
        <v>786</v>
      </c>
      <c r="AB100" s="403" t="s">
        <v>801</v>
      </c>
      <c r="AC100" s="345">
        <v>4.4642857142857097E-3</v>
      </c>
      <c r="AD100" s="57" t="s">
        <v>802</v>
      </c>
      <c r="AE100" s="57" t="s">
        <v>803</v>
      </c>
      <c r="AF100" s="103" t="s">
        <v>186</v>
      </c>
      <c r="AG100" s="99" t="s">
        <v>640</v>
      </c>
      <c r="AH100" s="246" t="s">
        <v>804</v>
      </c>
      <c r="AI100" s="266" t="s">
        <v>84</v>
      </c>
      <c r="AJ100" s="524" t="s">
        <v>232</v>
      </c>
      <c r="AK100" s="34" t="s">
        <v>232</v>
      </c>
      <c r="AL100" s="33" t="s">
        <v>764</v>
      </c>
      <c r="AM100" s="33" t="s">
        <v>764</v>
      </c>
      <c r="AN100" s="438">
        <v>2019</v>
      </c>
      <c r="AO100" s="438">
        <v>2030</v>
      </c>
      <c r="AP100" s="52">
        <v>1</v>
      </c>
      <c r="AQ100" s="52">
        <v>1</v>
      </c>
      <c r="AR100" s="52">
        <v>1</v>
      </c>
      <c r="AS100" s="52">
        <v>1</v>
      </c>
      <c r="AT100" s="52">
        <v>1</v>
      </c>
      <c r="AU100" s="52">
        <v>1</v>
      </c>
      <c r="AV100" s="52">
        <v>1</v>
      </c>
      <c r="AW100" s="52">
        <v>1</v>
      </c>
      <c r="AX100" s="52">
        <v>1</v>
      </c>
      <c r="AY100" s="52">
        <v>1</v>
      </c>
      <c r="AZ100" s="52">
        <v>1</v>
      </c>
      <c r="BA100" s="52">
        <v>1</v>
      </c>
      <c r="BB100" s="283">
        <v>1</v>
      </c>
      <c r="BC100" s="627">
        <v>23.85</v>
      </c>
      <c r="BD100" s="627">
        <v>23.85</v>
      </c>
      <c r="BE100" s="564" t="s">
        <v>125</v>
      </c>
      <c r="BF100" s="632" t="s">
        <v>87</v>
      </c>
      <c r="BG100" s="627">
        <v>24.866009999999999</v>
      </c>
      <c r="BH100" s="626">
        <f>BD100+(BD100/100*4.26)</f>
        <v>24.866010000000003</v>
      </c>
      <c r="BI100" s="148" t="s">
        <v>125</v>
      </c>
      <c r="BJ100" s="671" t="s">
        <v>87</v>
      </c>
      <c r="BK100" s="627">
        <v>25.925302026000001</v>
      </c>
      <c r="BL100" s="626">
        <f>BH100+(BH100/100*4.26)</f>
        <v>25.925302026000004</v>
      </c>
      <c r="BM100" s="626" t="s">
        <v>86</v>
      </c>
      <c r="BN100" s="637" t="s">
        <v>87</v>
      </c>
      <c r="BO100" s="627">
        <v>27.0297198923076</v>
      </c>
      <c r="BP100" s="626">
        <f>BL100+(BL100/100*4.26)</f>
        <v>27.029719892307604</v>
      </c>
      <c r="BQ100" s="626" t="s">
        <v>86</v>
      </c>
      <c r="BR100" s="637" t="s">
        <v>87</v>
      </c>
      <c r="BS100" s="627">
        <v>28.181185959719905</v>
      </c>
      <c r="BT100" s="626">
        <f>BP100+(BP100/100*4.26)</f>
        <v>28.181185959719908</v>
      </c>
      <c r="BU100" s="626" t="s">
        <v>86</v>
      </c>
      <c r="BV100" s="637" t="s">
        <v>87</v>
      </c>
      <c r="BW100" s="627">
        <v>29.381704481603972</v>
      </c>
      <c r="BX100" s="626">
        <f>BT100+(BT100/100*4.26)</f>
        <v>29.381704481603975</v>
      </c>
      <c r="BY100" s="626" t="s">
        <v>86</v>
      </c>
      <c r="BZ100" s="637" t="s">
        <v>87</v>
      </c>
      <c r="CA100" s="627">
        <v>30.6333650925203</v>
      </c>
      <c r="CB100" s="626">
        <f>BX100+(BX100/100*4.26)</f>
        <v>30.633365092520304</v>
      </c>
      <c r="CC100" s="626" t="s">
        <v>86</v>
      </c>
      <c r="CD100" s="637" t="s">
        <v>87</v>
      </c>
      <c r="CE100" s="627">
        <v>31.938346445461665</v>
      </c>
      <c r="CF100" s="626">
        <f>CB100+(CB100/100*4.26)</f>
        <v>31.938346445461669</v>
      </c>
      <c r="CG100" s="626" t="s">
        <v>86</v>
      </c>
      <c r="CH100" s="637" t="s">
        <v>87</v>
      </c>
      <c r="CI100" s="627">
        <v>33.29892000403833</v>
      </c>
      <c r="CJ100" s="626">
        <f>CF100+(CF100/100*4.26)</f>
        <v>33.298920004038337</v>
      </c>
      <c r="CK100" s="626" t="s">
        <v>86</v>
      </c>
      <c r="CL100" s="637" t="s">
        <v>87</v>
      </c>
      <c r="CM100" s="627">
        <v>34.717453996210367</v>
      </c>
      <c r="CN100" s="626">
        <f>CJ100+(CJ100/100*4.26)</f>
        <v>34.717453996210367</v>
      </c>
      <c r="CO100" s="626" t="s">
        <v>86</v>
      </c>
      <c r="CP100" s="637" t="s">
        <v>87</v>
      </c>
      <c r="CQ100" s="627">
        <v>36.196417536448926</v>
      </c>
      <c r="CR100" s="626">
        <f>CN100+(CN100/100*4.26)</f>
        <v>36.196417536448926</v>
      </c>
      <c r="CS100" s="626" t="s">
        <v>86</v>
      </c>
      <c r="CT100" s="580" t="s">
        <v>87</v>
      </c>
      <c r="CU100" s="628">
        <v>37.742004565255293</v>
      </c>
      <c r="CV100" s="50">
        <f>+CU100</f>
        <v>37.742004565255293</v>
      </c>
      <c r="CW100" s="626" t="s">
        <v>86</v>
      </c>
      <c r="CX100" s="460" t="s">
        <v>87</v>
      </c>
      <c r="CY100" s="210">
        <f>BC100+BG100+BK100+BO100+BS100+BW100+CA100+CE100+CI100+CM100+CQ100+CU100</f>
        <v>363.76042999956633</v>
      </c>
      <c r="CZ100" s="51" t="s">
        <v>190</v>
      </c>
      <c r="DA100" s="23" t="s">
        <v>691</v>
      </c>
      <c r="DB100" s="23" t="s">
        <v>805</v>
      </c>
      <c r="DC100" s="489" t="s">
        <v>806</v>
      </c>
      <c r="DD100" s="489" t="s">
        <v>807</v>
      </c>
      <c r="DE100" s="488" t="s">
        <v>808</v>
      </c>
      <c r="DF100" s="153" t="s">
        <v>87</v>
      </c>
      <c r="DG100" s="153" t="s">
        <v>87</v>
      </c>
      <c r="DH100" s="153" t="s">
        <v>87</v>
      </c>
      <c r="DI100" s="153" t="s">
        <v>87</v>
      </c>
      <c r="DJ100" s="153" t="s">
        <v>87</v>
      </c>
      <c r="DK100" s="153" t="s">
        <v>87</v>
      </c>
    </row>
    <row r="101" spans="1:115" ht="84.75" customHeight="1">
      <c r="A101" s="386" t="s">
        <v>642</v>
      </c>
      <c r="B101" s="749"/>
      <c r="C101" s="17" t="s">
        <v>809</v>
      </c>
      <c r="D101" s="737">
        <v>1.7857142857142901E-2</v>
      </c>
      <c r="E101" s="17" t="s">
        <v>810</v>
      </c>
      <c r="F101" s="36" t="s">
        <v>811</v>
      </c>
      <c r="G101" s="36" t="s">
        <v>447</v>
      </c>
      <c r="H101" s="36" t="s">
        <v>75</v>
      </c>
      <c r="I101" s="36" t="s">
        <v>77</v>
      </c>
      <c r="J101" s="36" t="s">
        <v>77</v>
      </c>
      <c r="K101" s="36">
        <v>0</v>
      </c>
      <c r="L101" s="17">
        <v>2019</v>
      </c>
      <c r="M101" s="36">
        <v>2020</v>
      </c>
      <c r="N101" s="36">
        <v>2030</v>
      </c>
      <c r="O101" s="35" t="s">
        <v>77</v>
      </c>
      <c r="P101" s="376">
        <v>0.7</v>
      </c>
      <c r="Q101" s="219">
        <v>0.7</v>
      </c>
      <c r="R101" s="219">
        <v>0.7</v>
      </c>
      <c r="S101" s="219">
        <v>0.7</v>
      </c>
      <c r="T101" s="219">
        <v>0.7</v>
      </c>
      <c r="U101" s="219">
        <v>0.7</v>
      </c>
      <c r="V101" s="219">
        <v>0.7</v>
      </c>
      <c r="W101" s="219">
        <v>0.7</v>
      </c>
      <c r="X101" s="219">
        <v>0.7</v>
      </c>
      <c r="Y101" s="219">
        <v>0.7</v>
      </c>
      <c r="Z101" s="219">
        <v>0.7</v>
      </c>
      <c r="AA101" s="219">
        <v>0.7</v>
      </c>
      <c r="AB101" s="402" t="s">
        <v>812</v>
      </c>
      <c r="AC101" s="345">
        <v>5.9523809523809503E-3</v>
      </c>
      <c r="AD101" s="296" t="s">
        <v>813</v>
      </c>
      <c r="AE101" s="296" t="s">
        <v>814</v>
      </c>
      <c r="AF101" s="103" t="s">
        <v>186</v>
      </c>
      <c r="AG101" s="562" t="s">
        <v>815</v>
      </c>
      <c r="AH101" s="519" t="s">
        <v>361</v>
      </c>
      <c r="AI101" s="296" t="s">
        <v>115</v>
      </c>
      <c r="AJ101" s="524" t="s">
        <v>232</v>
      </c>
      <c r="AK101" s="34" t="s">
        <v>232</v>
      </c>
      <c r="AL101" s="33" t="s">
        <v>764</v>
      </c>
      <c r="AM101" s="33" t="s">
        <v>764</v>
      </c>
      <c r="AN101" s="438">
        <v>2019</v>
      </c>
      <c r="AO101" s="438">
        <v>2030</v>
      </c>
      <c r="AP101" s="297">
        <v>10</v>
      </c>
      <c r="AQ101" s="297">
        <v>10</v>
      </c>
      <c r="AR101" s="297">
        <v>10</v>
      </c>
      <c r="AS101" s="297">
        <v>10</v>
      </c>
      <c r="AT101" s="297">
        <v>10</v>
      </c>
      <c r="AU101" s="297">
        <v>10</v>
      </c>
      <c r="AV101" s="297">
        <v>10</v>
      </c>
      <c r="AW101" s="297">
        <v>10</v>
      </c>
      <c r="AX101" s="297">
        <v>10</v>
      </c>
      <c r="AY101" s="297">
        <v>10</v>
      </c>
      <c r="AZ101" s="297">
        <v>10</v>
      </c>
      <c r="BA101" s="297">
        <v>10</v>
      </c>
      <c r="BB101" s="297">
        <f>+SUM(AP101:BA101)</f>
        <v>120</v>
      </c>
      <c r="BC101" s="573">
        <v>0</v>
      </c>
      <c r="BD101" s="573">
        <v>0</v>
      </c>
      <c r="BE101" s="564" t="s">
        <v>87</v>
      </c>
      <c r="BF101" s="632" t="s">
        <v>87</v>
      </c>
      <c r="BG101" s="635">
        <v>10.5</v>
      </c>
      <c r="BH101" s="635">
        <v>10.5</v>
      </c>
      <c r="BI101" s="148" t="s">
        <v>125</v>
      </c>
      <c r="BJ101" s="300" t="s">
        <v>87</v>
      </c>
      <c r="BK101" s="638">
        <v>10.962</v>
      </c>
      <c r="BL101" s="638">
        <v>10.962</v>
      </c>
      <c r="BM101" s="635" t="s">
        <v>86</v>
      </c>
      <c r="BN101" s="573" t="s">
        <v>87</v>
      </c>
      <c r="BO101" s="635">
        <v>12</v>
      </c>
      <c r="BP101" s="635">
        <v>12</v>
      </c>
      <c r="BQ101" s="635" t="s">
        <v>86</v>
      </c>
      <c r="BR101" s="573" t="s">
        <v>87</v>
      </c>
      <c r="BS101" s="610">
        <v>12</v>
      </c>
      <c r="BT101" s="610">
        <v>12</v>
      </c>
      <c r="BU101" s="610" t="s">
        <v>86</v>
      </c>
      <c r="BV101" s="573" t="s">
        <v>87</v>
      </c>
      <c r="BW101" s="610">
        <v>13</v>
      </c>
      <c r="BX101" s="610">
        <v>13</v>
      </c>
      <c r="BY101" s="610" t="s">
        <v>86</v>
      </c>
      <c r="BZ101" s="573" t="s">
        <v>87</v>
      </c>
      <c r="CA101" s="610">
        <v>14</v>
      </c>
      <c r="CB101" s="610">
        <v>14</v>
      </c>
      <c r="CC101" s="610" t="s">
        <v>86</v>
      </c>
      <c r="CD101" s="573" t="s">
        <v>87</v>
      </c>
      <c r="CE101" s="610">
        <v>14</v>
      </c>
      <c r="CF101" s="610">
        <v>14</v>
      </c>
      <c r="CG101" s="610" t="s">
        <v>86</v>
      </c>
      <c r="CH101" s="573" t="s">
        <v>87</v>
      </c>
      <c r="CI101" s="610">
        <v>15</v>
      </c>
      <c r="CJ101" s="610">
        <v>15</v>
      </c>
      <c r="CK101" s="610" t="s">
        <v>86</v>
      </c>
      <c r="CL101" s="573" t="s">
        <v>87</v>
      </c>
      <c r="CM101" s="610">
        <v>15</v>
      </c>
      <c r="CN101" s="610">
        <v>15</v>
      </c>
      <c r="CO101" s="610" t="s">
        <v>86</v>
      </c>
      <c r="CP101" s="573" t="s">
        <v>87</v>
      </c>
      <c r="CQ101" s="610">
        <v>16</v>
      </c>
      <c r="CR101" s="610">
        <v>16</v>
      </c>
      <c r="CS101" s="610" t="s">
        <v>86</v>
      </c>
      <c r="CT101" s="573" t="s">
        <v>87</v>
      </c>
      <c r="CU101" s="610">
        <v>16</v>
      </c>
      <c r="CV101" s="23">
        <v>16</v>
      </c>
      <c r="CW101" s="610" t="s">
        <v>86</v>
      </c>
      <c r="CX101" s="299" t="s">
        <v>87</v>
      </c>
      <c r="CY101" s="210">
        <f>BC101+BG101+BK101+BO101+BS101+BW101+CA101+CE101+CI101+CM101+CQ101+CU101</f>
        <v>148.46199999999999</v>
      </c>
      <c r="CZ101" s="296" t="s">
        <v>816</v>
      </c>
      <c r="DA101" s="296" t="s">
        <v>817</v>
      </c>
      <c r="DB101" s="297" t="s">
        <v>818</v>
      </c>
      <c r="DC101" s="297" t="s">
        <v>806</v>
      </c>
      <c r="DD101" s="297" t="s">
        <v>807</v>
      </c>
      <c r="DE101" s="490" t="s">
        <v>808</v>
      </c>
      <c r="DF101" s="153" t="s">
        <v>87</v>
      </c>
      <c r="DG101" s="153" t="s">
        <v>87</v>
      </c>
      <c r="DH101" s="153" t="s">
        <v>87</v>
      </c>
      <c r="DI101" s="153" t="s">
        <v>87</v>
      </c>
      <c r="DJ101" s="153" t="s">
        <v>87</v>
      </c>
      <c r="DK101" s="153" t="s">
        <v>87</v>
      </c>
    </row>
    <row r="102" spans="1:115" ht="98.25" customHeight="1">
      <c r="A102" s="386" t="s">
        <v>642</v>
      </c>
      <c r="B102" s="749"/>
      <c r="C102" s="17" t="s">
        <v>809</v>
      </c>
      <c r="D102" s="738"/>
      <c r="E102" s="17" t="s">
        <v>810</v>
      </c>
      <c r="F102" s="36" t="s">
        <v>811</v>
      </c>
      <c r="G102" s="36" t="s">
        <v>447</v>
      </c>
      <c r="H102" s="36" t="s">
        <v>75</v>
      </c>
      <c r="I102" s="36" t="s">
        <v>77</v>
      </c>
      <c r="J102" s="36" t="s">
        <v>77</v>
      </c>
      <c r="K102" s="36">
        <v>0</v>
      </c>
      <c r="L102" s="17">
        <v>2019</v>
      </c>
      <c r="M102" s="36">
        <v>2020</v>
      </c>
      <c r="N102" s="36">
        <v>2030</v>
      </c>
      <c r="O102" s="35" t="s">
        <v>77</v>
      </c>
      <c r="P102" s="376">
        <v>0.7</v>
      </c>
      <c r="Q102" s="219">
        <v>0.7</v>
      </c>
      <c r="R102" s="219">
        <v>0.7</v>
      </c>
      <c r="S102" s="219">
        <v>0.7</v>
      </c>
      <c r="T102" s="219">
        <v>0.7</v>
      </c>
      <c r="U102" s="219">
        <v>0.7</v>
      </c>
      <c r="V102" s="219">
        <v>0.7</v>
      </c>
      <c r="W102" s="219">
        <v>0.7</v>
      </c>
      <c r="X102" s="219">
        <v>0.7</v>
      </c>
      <c r="Y102" s="219">
        <v>0.7</v>
      </c>
      <c r="Z102" s="219">
        <v>0.7</v>
      </c>
      <c r="AA102" s="219">
        <v>0.7</v>
      </c>
      <c r="AB102" s="398" t="s">
        <v>819</v>
      </c>
      <c r="AC102" s="345">
        <v>5.9523809523809503E-3</v>
      </c>
      <c r="AD102" s="296" t="s">
        <v>820</v>
      </c>
      <c r="AE102" s="296" t="s">
        <v>821</v>
      </c>
      <c r="AF102" s="103" t="s">
        <v>186</v>
      </c>
      <c r="AG102" s="103" t="s">
        <v>822</v>
      </c>
      <c r="AH102" s="519" t="s">
        <v>361</v>
      </c>
      <c r="AI102" s="296" t="s">
        <v>115</v>
      </c>
      <c r="AJ102" s="524" t="s">
        <v>232</v>
      </c>
      <c r="AK102" s="34" t="s">
        <v>232</v>
      </c>
      <c r="AL102" s="33" t="s">
        <v>764</v>
      </c>
      <c r="AM102" s="33" t="s">
        <v>764</v>
      </c>
      <c r="AN102" s="438">
        <v>2019</v>
      </c>
      <c r="AO102" s="438">
        <v>2030</v>
      </c>
      <c r="AP102" s="297">
        <v>3</v>
      </c>
      <c r="AQ102" s="297">
        <v>3</v>
      </c>
      <c r="AR102" s="297">
        <v>3</v>
      </c>
      <c r="AS102" s="297">
        <v>3</v>
      </c>
      <c r="AT102" s="297">
        <v>3</v>
      </c>
      <c r="AU102" s="297">
        <v>3</v>
      </c>
      <c r="AV102" s="297">
        <v>3</v>
      </c>
      <c r="AW102" s="297">
        <v>3</v>
      </c>
      <c r="AX102" s="297">
        <v>3</v>
      </c>
      <c r="AY102" s="297">
        <v>3</v>
      </c>
      <c r="AZ102" s="297">
        <v>3</v>
      </c>
      <c r="BA102" s="297">
        <v>3</v>
      </c>
      <c r="BB102" s="297">
        <f t="shared" ref="BB102" si="39">+SUM(AP102:BA102)</f>
        <v>36</v>
      </c>
      <c r="BC102" s="573">
        <v>0</v>
      </c>
      <c r="BD102" s="573">
        <v>0</v>
      </c>
      <c r="BE102" s="564" t="s">
        <v>87</v>
      </c>
      <c r="BF102" s="632" t="s">
        <v>87</v>
      </c>
      <c r="BG102" s="635">
        <v>5</v>
      </c>
      <c r="BH102" s="635">
        <v>5</v>
      </c>
      <c r="BI102" s="148" t="s">
        <v>125</v>
      </c>
      <c r="BJ102" s="300" t="s">
        <v>87</v>
      </c>
      <c r="BK102" s="635">
        <v>5.22</v>
      </c>
      <c r="BL102" s="635">
        <v>6</v>
      </c>
      <c r="BM102" s="635" t="s">
        <v>86</v>
      </c>
      <c r="BN102" s="573" t="s">
        <v>87</v>
      </c>
      <c r="BO102" s="635">
        <v>6</v>
      </c>
      <c r="BP102" s="635">
        <v>6</v>
      </c>
      <c r="BQ102" s="635" t="s">
        <v>86</v>
      </c>
      <c r="BR102" s="573" t="s">
        <v>87</v>
      </c>
      <c r="BS102" s="610">
        <v>6</v>
      </c>
      <c r="BT102" s="610">
        <v>6</v>
      </c>
      <c r="BU102" s="610" t="s">
        <v>86</v>
      </c>
      <c r="BV102" s="573" t="s">
        <v>87</v>
      </c>
      <c r="BW102" s="610">
        <v>6</v>
      </c>
      <c r="BX102" s="610">
        <v>6</v>
      </c>
      <c r="BY102" s="610" t="s">
        <v>86</v>
      </c>
      <c r="BZ102" s="573" t="s">
        <v>87</v>
      </c>
      <c r="CA102" s="610">
        <v>6</v>
      </c>
      <c r="CB102" s="610">
        <v>6</v>
      </c>
      <c r="CC102" s="610" t="s">
        <v>86</v>
      </c>
      <c r="CD102" s="573" t="s">
        <v>87</v>
      </c>
      <c r="CE102" s="209">
        <v>7</v>
      </c>
      <c r="CF102" s="209">
        <v>7</v>
      </c>
      <c r="CG102" s="610" t="s">
        <v>86</v>
      </c>
      <c r="CH102" s="573" t="s">
        <v>87</v>
      </c>
      <c r="CI102" s="610">
        <v>7</v>
      </c>
      <c r="CJ102" s="610">
        <v>7</v>
      </c>
      <c r="CK102" s="610" t="s">
        <v>86</v>
      </c>
      <c r="CL102" s="573" t="s">
        <v>87</v>
      </c>
      <c r="CM102" s="610">
        <v>7</v>
      </c>
      <c r="CN102" s="610">
        <v>7</v>
      </c>
      <c r="CO102" s="610" t="s">
        <v>86</v>
      </c>
      <c r="CP102" s="573" t="s">
        <v>87</v>
      </c>
      <c r="CQ102" s="610">
        <v>7</v>
      </c>
      <c r="CR102" s="610">
        <v>7</v>
      </c>
      <c r="CS102" s="610" t="s">
        <v>86</v>
      </c>
      <c r="CT102" s="573" t="s">
        <v>87</v>
      </c>
      <c r="CU102" s="610">
        <v>8</v>
      </c>
      <c r="CV102" s="23">
        <v>8</v>
      </c>
      <c r="CW102" s="610" t="s">
        <v>86</v>
      </c>
      <c r="CX102" s="299" t="s">
        <v>87</v>
      </c>
      <c r="CY102" s="210">
        <f>BC102+BG102+BK102+BO102+BS102+BW102+CA102+CE102+CI102+CM102+CQ102+CU102</f>
        <v>70.22</v>
      </c>
      <c r="CZ102" s="296" t="s">
        <v>816</v>
      </c>
      <c r="DA102" s="296" t="s">
        <v>817</v>
      </c>
      <c r="DB102" s="297" t="s">
        <v>818</v>
      </c>
      <c r="DC102" s="297" t="s">
        <v>806</v>
      </c>
      <c r="DD102" s="297" t="s">
        <v>823</v>
      </c>
      <c r="DE102" s="490" t="s">
        <v>808</v>
      </c>
      <c r="DF102" s="153" t="s">
        <v>87</v>
      </c>
      <c r="DG102" s="153" t="s">
        <v>87</v>
      </c>
      <c r="DH102" s="153" t="s">
        <v>87</v>
      </c>
      <c r="DI102" s="153" t="s">
        <v>87</v>
      </c>
      <c r="DJ102" s="153" t="s">
        <v>87</v>
      </c>
      <c r="DK102" s="153" t="s">
        <v>87</v>
      </c>
    </row>
    <row r="103" spans="1:115" ht="118.5" customHeight="1">
      <c r="A103" s="386" t="s">
        <v>642</v>
      </c>
      <c r="B103" s="749"/>
      <c r="C103" s="17" t="s">
        <v>809</v>
      </c>
      <c r="D103" s="739"/>
      <c r="E103" s="17" t="s">
        <v>810</v>
      </c>
      <c r="F103" s="36" t="s">
        <v>811</v>
      </c>
      <c r="G103" s="36" t="s">
        <v>447</v>
      </c>
      <c r="H103" s="36" t="s">
        <v>84</v>
      </c>
      <c r="I103" s="36" t="s">
        <v>77</v>
      </c>
      <c r="J103" s="36" t="s">
        <v>77</v>
      </c>
      <c r="K103" s="36">
        <v>0</v>
      </c>
      <c r="L103" s="17">
        <v>2019</v>
      </c>
      <c r="M103" s="36">
        <v>2020</v>
      </c>
      <c r="N103" s="36">
        <v>2030</v>
      </c>
      <c r="O103" s="35" t="s">
        <v>77</v>
      </c>
      <c r="P103" s="376">
        <v>0.7</v>
      </c>
      <c r="Q103" s="219">
        <v>0.7</v>
      </c>
      <c r="R103" s="219">
        <v>0.7</v>
      </c>
      <c r="S103" s="219">
        <v>0.7</v>
      </c>
      <c r="T103" s="219">
        <v>0.7</v>
      </c>
      <c r="U103" s="219">
        <v>0.7</v>
      </c>
      <c r="V103" s="219">
        <v>0.7</v>
      </c>
      <c r="W103" s="219">
        <v>0.7</v>
      </c>
      <c r="X103" s="219">
        <v>0.7</v>
      </c>
      <c r="Y103" s="219">
        <v>0.7</v>
      </c>
      <c r="Z103" s="219">
        <v>0.7</v>
      </c>
      <c r="AA103" s="219">
        <v>0.7</v>
      </c>
      <c r="AB103" s="398" t="s">
        <v>1220</v>
      </c>
      <c r="AC103" s="345">
        <v>5.9523809523809503E-3</v>
      </c>
      <c r="AD103" s="298" t="s">
        <v>1226</v>
      </c>
      <c r="AE103" s="298" t="s">
        <v>1225</v>
      </c>
      <c r="AF103" s="103" t="s">
        <v>186</v>
      </c>
      <c r="AG103" s="103" t="s">
        <v>822</v>
      </c>
      <c r="AH103" s="519" t="s">
        <v>361</v>
      </c>
      <c r="AI103" s="298" t="s">
        <v>115</v>
      </c>
      <c r="AJ103" s="524" t="s">
        <v>232</v>
      </c>
      <c r="AK103" s="34" t="s">
        <v>232</v>
      </c>
      <c r="AL103" s="33" t="s">
        <v>764</v>
      </c>
      <c r="AM103" s="33" t="s">
        <v>764</v>
      </c>
      <c r="AN103" s="439">
        <v>2019</v>
      </c>
      <c r="AO103" s="440">
        <v>2021</v>
      </c>
      <c r="AP103" s="300">
        <v>5</v>
      </c>
      <c r="AQ103" s="300">
        <v>5</v>
      </c>
      <c r="AR103" s="300">
        <v>5</v>
      </c>
      <c r="AS103" s="300">
        <v>0</v>
      </c>
      <c r="AT103" s="300">
        <v>0</v>
      </c>
      <c r="AU103" s="300">
        <v>0</v>
      </c>
      <c r="AV103" s="300">
        <v>0</v>
      </c>
      <c r="AW103" s="300">
        <v>0</v>
      </c>
      <c r="AX103" s="300">
        <v>0</v>
      </c>
      <c r="AY103" s="300">
        <v>0</v>
      </c>
      <c r="AZ103" s="300">
        <v>0</v>
      </c>
      <c r="BA103" s="300">
        <v>0</v>
      </c>
      <c r="BB103" s="300">
        <f t="shared" ref="BB103" si="40">+SUM(AP103:BA103)</f>
        <v>15</v>
      </c>
      <c r="BC103" s="573">
        <v>0</v>
      </c>
      <c r="BD103" s="573">
        <v>0</v>
      </c>
      <c r="BE103" s="564" t="s">
        <v>87</v>
      </c>
      <c r="BF103" s="632" t="s">
        <v>87</v>
      </c>
      <c r="BG103" s="635">
        <v>50</v>
      </c>
      <c r="BH103" s="635">
        <v>50</v>
      </c>
      <c r="BI103" s="148" t="s">
        <v>125</v>
      </c>
      <c r="BJ103" s="300" t="s">
        <v>87</v>
      </c>
      <c r="BK103" s="635">
        <v>52.2</v>
      </c>
      <c r="BL103" s="635">
        <v>52.2</v>
      </c>
      <c r="BM103" s="635" t="s">
        <v>86</v>
      </c>
      <c r="BN103" s="573" t="s">
        <v>87</v>
      </c>
      <c r="BO103" s="573" t="s">
        <v>87</v>
      </c>
      <c r="BP103" s="573" t="s">
        <v>87</v>
      </c>
      <c r="BQ103" s="151" t="s">
        <v>86</v>
      </c>
      <c r="BR103" s="573" t="s">
        <v>87</v>
      </c>
      <c r="BS103" s="573" t="s">
        <v>87</v>
      </c>
      <c r="BT103" s="573" t="s">
        <v>87</v>
      </c>
      <c r="BU103" s="621" t="s">
        <v>86</v>
      </c>
      <c r="BV103" s="573" t="s">
        <v>87</v>
      </c>
      <c r="BW103" s="573" t="s">
        <v>87</v>
      </c>
      <c r="BX103" s="573" t="s">
        <v>87</v>
      </c>
      <c r="BY103" s="621" t="s">
        <v>86</v>
      </c>
      <c r="BZ103" s="573" t="s">
        <v>87</v>
      </c>
      <c r="CA103" s="573" t="s">
        <v>87</v>
      </c>
      <c r="CB103" s="573" t="s">
        <v>87</v>
      </c>
      <c r="CC103" s="621" t="s">
        <v>86</v>
      </c>
      <c r="CD103" s="573" t="s">
        <v>87</v>
      </c>
      <c r="CE103" s="573" t="s">
        <v>87</v>
      </c>
      <c r="CF103" s="573" t="s">
        <v>87</v>
      </c>
      <c r="CG103" s="621" t="s">
        <v>86</v>
      </c>
      <c r="CH103" s="573" t="s">
        <v>87</v>
      </c>
      <c r="CI103" s="573" t="s">
        <v>87</v>
      </c>
      <c r="CJ103" s="573" t="s">
        <v>87</v>
      </c>
      <c r="CK103" s="621" t="s">
        <v>86</v>
      </c>
      <c r="CL103" s="573" t="s">
        <v>87</v>
      </c>
      <c r="CM103" s="573" t="s">
        <v>87</v>
      </c>
      <c r="CN103" s="573" t="s">
        <v>87</v>
      </c>
      <c r="CO103" s="621" t="s">
        <v>86</v>
      </c>
      <c r="CP103" s="573" t="s">
        <v>87</v>
      </c>
      <c r="CQ103" s="573" t="s">
        <v>87</v>
      </c>
      <c r="CR103" s="573" t="s">
        <v>87</v>
      </c>
      <c r="CS103" s="621" t="s">
        <v>86</v>
      </c>
      <c r="CT103" s="573" t="s">
        <v>87</v>
      </c>
      <c r="CU103" s="573" t="s">
        <v>87</v>
      </c>
      <c r="CV103" s="300" t="s">
        <v>87</v>
      </c>
      <c r="CW103" s="621" t="s">
        <v>86</v>
      </c>
      <c r="CX103" s="300" t="s">
        <v>87</v>
      </c>
      <c r="CY103" s="210">
        <f>BC103+BG103+BK103</f>
        <v>102.2</v>
      </c>
      <c r="CZ103" s="298" t="s">
        <v>816</v>
      </c>
      <c r="DA103" s="298" t="s">
        <v>817</v>
      </c>
      <c r="DB103" s="300" t="s">
        <v>818</v>
      </c>
      <c r="DC103" s="300" t="s">
        <v>806</v>
      </c>
      <c r="DD103" s="300" t="s">
        <v>824</v>
      </c>
      <c r="DE103" s="334" t="s">
        <v>808</v>
      </c>
      <c r="DF103" s="153" t="s">
        <v>87</v>
      </c>
      <c r="DG103" s="153" t="s">
        <v>87</v>
      </c>
      <c r="DH103" s="153" t="s">
        <v>87</v>
      </c>
      <c r="DI103" s="153" t="s">
        <v>87</v>
      </c>
      <c r="DJ103" s="153" t="s">
        <v>87</v>
      </c>
      <c r="DK103" s="153" t="s">
        <v>87</v>
      </c>
    </row>
    <row r="104" spans="1:115" ht="84" customHeight="1" thickBot="1">
      <c r="A104" s="386" t="s">
        <v>642</v>
      </c>
      <c r="B104" s="750"/>
      <c r="C104" s="17" t="s">
        <v>825</v>
      </c>
      <c r="D104" s="343">
        <v>1.7857142857142901E-2</v>
      </c>
      <c r="E104" s="17" t="s">
        <v>826</v>
      </c>
      <c r="F104" s="36" t="s">
        <v>827</v>
      </c>
      <c r="G104" s="36" t="s">
        <v>447</v>
      </c>
      <c r="H104" s="36" t="s">
        <v>324</v>
      </c>
      <c r="I104" s="36" t="s">
        <v>77</v>
      </c>
      <c r="J104" s="36" t="s">
        <v>77</v>
      </c>
      <c r="K104" s="36" t="s">
        <v>828</v>
      </c>
      <c r="L104" s="34">
        <v>2017</v>
      </c>
      <c r="M104" s="36">
        <v>2020</v>
      </c>
      <c r="N104" s="36">
        <v>2030</v>
      </c>
      <c r="O104" s="339" t="s">
        <v>77</v>
      </c>
      <c r="P104" s="372" t="s">
        <v>829</v>
      </c>
      <c r="Q104" s="36" t="s">
        <v>830</v>
      </c>
      <c r="R104" s="36" t="s">
        <v>831</v>
      </c>
      <c r="S104" s="36" t="s">
        <v>832</v>
      </c>
      <c r="T104" s="36" t="s">
        <v>833</v>
      </c>
      <c r="U104" s="36" t="s">
        <v>834</v>
      </c>
      <c r="V104" s="36" t="s">
        <v>835</v>
      </c>
      <c r="W104" s="36" t="s">
        <v>836</v>
      </c>
      <c r="X104" s="36" t="s">
        <v>837</v>
      </c>
      <c r="Y104" s="36" t="s">
        <v>838</v>
      </c>
      <c r="Z104" s="36" t="s">
        <v>839</v>
      </c>
      <c r="AA104" s="219" t="s">
        <v>839</v>
      </c>
      <c r="AB104" s="398" t="s">
        <v>840</v>
      </c>
      <c r="AC104" s="345">
        <v>1.7857142857142901E-2</v>
      </c>
      <c r="AD104" s="396" t="s">
        <v>841</v>
      </c>
      <c r="AE104" s="272" t="s">
        <v>842</v>
      </c>
      <c r="AF104" s="99" t="s">
        <v>639</v>
      </c>
      <c r="AG104" s="550" t="s">
        <v>706</v>
      </c>
      <c r="AH104" s="272" t="s">
        <v>843</v>
      </c>
      <c r="AI104" s="532" t="s">
        <v>115</v>
      </c>
      <c r="AJ104" s="524" t="s">
        <v>232</v>
      </c>
      <c r="AK104" s="34" t="s">
        <v>232</v>
      </c>
      <c r="AL104" s="135">
        <v>0</v>
      </c>
      <c r="AM104" s="135">
        <v>2018</v>
      </c>
      <c r="AN104" s="441">
        <v>2020</v>
      </c>
      <c r="AO104" s="441">
        <v>2030</v>
      </c>
      <c r="AP104" s="354" t="s">
        <v>87</v>
      </c>
      <c r="AQ104" s="276">
        <v>81</v>
      </c>
      <c r="AR104" s="276">
        <f>+AQ104*1.05</f>
        <v>85.05</v>
      </c>
      <c r="AS104" s="276">
        <f t="shared" ref="AS104:BA104" si="41">+AR104*1.05</f>
        <v>89.302499999999995</v>
      </c>
      <c r="AT104" s="276">
        <f t="shared" si="41"/>
        <v>93.767624999999995</v>
      </c>
      <c r="AU104" s="276">
        <f t="shared" si="41"/>
        <v>98.456006250000002</v>
      </c>
      <c r="AV104" s="276">
        <f t="shared" si="41"/>
        <v>103.3788065625</v>
      </c>
      <c r="AW104" s="276">
        <f t="shared" si="41"/>
        <v>108.54774689062501</v>
      </c>
      <c r="AX104" s="276">
        <f t="shared" si="41"/>
        <v>113.97513423515626</v>
      </c>
      <c r="AY104" s="276">
        <f t="shared" si="41"/>
        <v>119.67389094691409</v>
      </c>
      <c r="AZ104" s="276">
        <f t="shared" si="41"/>
        <v>125.65758549425979</v>
      </c>
      <c r="BA104" s="276">
        <f t="shared" si="41"/>
        <v>131.94046476897279</v>
      </c>
      <c r="BB104" s="276">
        <f>SUM(AP104:BA104)</f>
        <v>1150.7497601484279</v>
      </c>
      <c r="BC104" s="632" t="s">
        <v>87</v>
      </c>
      <c r="BD104" s="632" t="s">
        <v>87</v>
      </c>
      <c r="BE104" s="564" t="s">
        <v>125</v>
      </c>
      <c r="BF104" s="632" t="s">
        <v>87</v>
      </c>
      <c r="BG104" s="210">
        <v>250</v>
      </c>
      <c r="BH104" s="573" t="s">
        <v>87</v>
      </c>
      <c r="BI104" s="148" t="s">
        <v>125</v>
      </c>
      <c r="BJ104" s="277">
        <v>7513</v>
      </c>
      <c r="BK104" s="210">
        <v>260</v>
      </c>
      <c r="BL104" s="637" t="s">
        <v>87</v>
      </c>
      <c r="BM104" s="621" t="s">
        <v>86</v>
      </c>
      <c r="BN104" s="573" t="s">
        <v>87</v>
      </c>
      <c r="BO104" s="210">
        <v>271</v>
      </c>
      <c r="BP104" s="573" t="s">
        <v>87</v>
      </c>
      <c r="BQ104" s="621" t="s">
        <v>86</v>
      </c>
      <c r="BR104" s="573" t="s">
        <v>87</v>
      </c>
      <c r="BS104" s="210">
        <v>282</v>
      </c>
      <c r="BT104" s="151"/>
      <c r="BU104" s="621" t="s">
        <v>86</v>
      </c>
      <c r="BV104" s="573" t="s">
        <v>87</v>
      </c>
      <c r="BW104" s="210">
        <v>293</v>
      </c>
      <c r="BX104" s="573" t="s">
        <v>87</v>
      </c>
      <c r="BY104" s="621" t="s">
        <v>86</v>
      </c>
      <c r="BZ104" s="573" t="s">
        <v>87</v>
      </c>
      <c r="CA104" s="210">
        <v>305</v>
      </c>
      <c r="CB104" s="573" t="s">
        <v>87</v>
      </c>
      <c r="CC104" s="621" t="s">
        <v>86</v>
      </c>
      <c r="CD104" s="573" t="s">
        <v>87</v>
      </c>
      <c r="CE104" s="210">
        <v>317</v>
      </c>
      <c r="CF104" s="573" t="s">
        <v>87</v>
      </c>
      <c r="CG104" s="621" t="s">
        <v>86</v>
      </c>
      <c r="CH104" s="573" t="s">
        <v>87</v>
      </c>
      <c r="CI104" s="210">
        <v>330</v>
      </c>
      <c r="CJ104" s="573" t="s">
        <v>87</v>
      </c>
      <c r="CK104" s="621" t="s">
        <v>86</v>
      </c>
      <c r="CL104" s="573" t="s">
        <v>87</v>
      </c>
      <c r="CM104" s="210">
        <v>343</v>
      </c>
      <c r="CN104" s="573" t="s">
        <v>87</v>
      </c>
      <c r="CO104" s="621" t="s">
        <v>86</v>
      </c>
      <c r="CP104" s="573" t="s">
        <v>87</v>
      </c>
      <c r="CQ104" s="210">
        <v>356</v>
      </c>
      <c r="CR104" s="573" t="s">
        <v>87</v>
      </c>
      <c r="CS104" s="621" t="s">
        <v>86</v>
      </c>
      <c r="CT104" s="573" t="s">
        <v>87</v>
      </c>
      <c r="CU104" s="210">
        <v>371</v>
      </c>
      <c r="CV104" s="300" t="s">
        <v>87</v>
      </c>
      <c r="CW104" s="621" t="s">
        <v>86</v>
      </c>
      <c r="CX104" s="300" t="s">
        <v>87</v>
      </c>
      <c r="CY104" s="210">
        <f>BG104+BK104+BO104+BS104+BW104+CA104+CE104+CI104+CM104+CQ104+CU104</f>
        <v>3378</v>
      </c>
      <c r="CZ104" s="289" t="s">
        <v>658</v>
      </c>
      <c r="DA104" s="289" t="s">
        <v>659</v>
      </c>
      <c r="DB104" s="289" t="s">
        <v>844</v>
      </c>
      <c r="DC104" s="94" t="s">
        <v>845</v>
      </c>
      <c r="DD104" s="94">
        <v>3779595</v>
      </c>
      <c r="DE104" s="332" t="s">
        <v>846</v>
      </c>
      <c r="DF104" s="170" t="s">
        <v>847</v>
      </c>
      <c r="DG104" s="170" t="s">
        <v>848</v>
      </c>
      <c r="DH104" s="153" t="s">
        <v>87</v>
      </c>
      <c r="DI104" s="153" t="s">
        <v>87</v>
      </c>
      <c r="DJ104" s="153" t="s">
        <v>87</v>
      </c>
      <c r="DK104" s="153" t="s">
        <v>87</v>
      </c>
    </row>
    <row r="105" spans="1:115" ht="84.75" customHeight="1" thickBot="1">
      <c r="A105" s="386" t="s">
        <v>849</v>
      </c>
      <c r="B105" s="751">
        <v>0.14285714285714299</v>
      </c>
      <c r="C105" s="17" t="s">
        <v>850</v>
      </c>
      <c r="D105" s="740">
        <v>2.8571428571428598E-2</v>
      </c>
      <c r="E105" s="17" t="s">
        <v>851</v>
      </c>
      <c r="F105" s="17" t="s">
        <v>852</v>
      </c>
      <c r="G105" s="17" t="s">
        <v>853</v>
      </c>
      <c r="H105" s="17" t="s">
        <v>405</v>
      </c>
      <c r="I105" s="261" t="s">
        <v>182</v>
      </c>
      <c r="J105" s="293" t="s">
        <v>182</v>
      </c>
      <c r="K105" s="84">
        <v>0.61</v>
      </c>
      <c r="L105" s="34">
        <v>2017</v>
      </c>
      <c r="M105" s="17">
        <v>2020</v>
      </c>
      <c r="N105" s="17">
        <v>2030</v>
      </c>
      <c r="O105" s="339" t="s">
        <v>77</v>
      </c>
      <c r="P105" s="377">
        <v>0.61299999999999988</v>
      </c>
      <c r="Q105" s="173">
        <v>0.61449999999999982</v>
      </c>
      <c r="R105" s="173">
        <v>0.61599999999999977</v>
      </c>
      <c r="S105" s="173">
        <v>0.61749999999999972</v>
      </c>
      <c r="T105" s="173">
        <v>0.61899999999999966</v>
      </c>
      <c r="U105" s="173">
        <v>0.62049999999999961</v>
      </c>
      <c r="V105" s="173">
        <v>0.62199999999999955</v>
      </c>
      <c r="W105" s="173">
        <v>0.6234999999999995</v>
      </c>
      <c r="X105" s="173">
        <v>0.62499999999999944</v>
      </c>
      <c r="Y105" s="173">
        <v>0.62649999999999939</v>
      </c>
      <c r="Z105" s="173">
        <v>0.62799999999999934</v>
      </c>
      <c r="AA105" s="17" t="s">
        <v>854</v>
      </c>
      <c r="AB105" s="396" t="s">
        <v>855</v>
      </c>
      <c r="AC105" s="350">
        <v>9.5238095238095195E-3</v>
      </c>
      <c r="AD105" s="157" t="s">
        <v>856</v>
      </c>
      <c r="AE105" s="157" t="s">
        <v>857</v>
      </c>
      <c r="AF105" s="551" t="s">
        <v>858</v>
      </c>
      <c r="AG105" s="535" t="s">
        <v>859</v>
      </c>
      <c r="AH105" s="520" t="s">
        <v>860</v>
      </c>
      <c r="AI105" s="38" t="s">
        <v>861</v>
      </c>
      <c r="AJ105" s="524" t="s">
        <v>85</v>
      </c>
      <c r="AK105" s="34" t="s">
        <v>85</v>
      </c>
      <c r="AL105" s="227">
        <v>24792</v>
      </c>
      <c r="AM105" s="227">
        <v>2018</v>
      </c>
      <c r="AN105" s="226">
        <v>2019</v>
      </c>
      <c r="AO105" s="226">
        <v>2030</v>
      </c>
      <c r="AP105" s="158">
        <v>25039.919999999998</v>
      </c>
      <c r="AQ105" s="158">
        <v>25290.319199999998</v>
      </c>
      <c r="AR105" s="158">
        <v>25543.222392</v>
      </c>
      <c r="AS105" s="158">
        <v>25798.654615920001</v>
      </c>
      <c r="AT105" s="158">
        <v>26056.641162079202</v>
      </c>
      <c r="AU105" s="158">
        <v>26317.207573699994</v>
      </c>
      <c r="AV105" s="158">
        <v>26580.379649436993</v>
      </c>
      <c r="AW105" s="158">
        <v>26846.183445931361</v>
      </c>
      <c r="AX105" s="158">
        <v>27114.645280390676</v>
      </c>
      <c r="AY105" s="158">
        <v>27385.791733194583</v>
      </c>
      <c r="AZ105" s="158">
        <v>27659.649650526528</v>
      </c>
      <c r="BA105" s="158">
        <v>27936.246147031794</v>
      </c>
      <c r="BB105" s="262">
        <v>317568.860850211</v>
      </c>
      <c r="BC105" s="588">
        <v>209.57732159643899</v>
      </c>
      <c r="BD105" s="588">
        <v>209.57732159643899</v>
      </c>
      <c r="BE105" s="564" t="s">
        <v>125</v>
      </c>
      <c r="BF105" s="632" t="s">
        <v>87</v>
      </c>
      <c r="BG105" s="588">
        <v>211.68087224949099</v>
      </c>
      <c r="BH105" s="588">
        <v>211.68087224949099</v>
      </c>
      <c r="BI105" s="148" t="s">
        <v>125</v>
      </c>
      <c r="BJ105" s="670">
        <v>981</v>
      </c>
      <c r="BK105" s="588">
        <v>213.79768097198601</v>
      </c>
      <c r="BL105" s="588">
        <v>213.79768097198601</v>
      </c>
      <c r="BM105" s="55" t="s">
        <v>862</v>
      </c>
      <c r="BN105" s="55" t="s">
        <v>863</v>
      </c>
      <c r="BO105" s="588">
        <v>215.935657781706</v>
      </c>
      <c r="BP105" s="588">
        <v>215.935657781706</v>
      </c>
      <c r="BQ105" s="55" t="s">
        <v>862</v>
      </c>
      <c r="BR105" s="55" t="s">
        <v>863</v>
      </c>
      <c r="BS105" s="588">
        <v>218.09501435952299</v>
      </c>
      <c r="BT105" s="588">
        <v>218.09501435952299</v>
      </c>
      <c r="BU105" s="55" t="s">
        <v>862</v>
      </c>
      <c r="BV105" s="55" t="s">
        <v>863</v>
      </c>
      <c r="BW105" s="588">
        <v>220.27596450311799</v>
      </c>
      <c r="BX105" s="588">
        <v>220.27596450311799</v>
      </c>
      <c r="BY105" s="55" t="s">
        <v>862</v>
      </c>
      <c r="BZ105" s="55" t="s">
        <v>863</v>
      </c>
      <c r="CA105" s="588">
        <v>222.47872414814901</v>
      </c>
      <c r="CB105" s="588">
        <v>222.47872414814901</v>
      </c>
      <c r="CC105" s="55" t="s">
        <v>862</v>
      </c>
      <c r="CD105" s="55" t="s">
        <v>863</v>
      </c>
      <c r="CE105" s="263">
        <v>224.70351138963099</v>
      </c>
      <c r="CF105" s="263">
        <v>224.70351138963099</v>
      </c>
      <c r="CG105" s="55" t="s">
        <v>862</v>
      </c>
      <c r="CH105" s="55" t="s">
        <v>863</v>
      </c>
      <c r="CI105" s="263">
        <v>226.95054650352699</v>
      </c>
      <c r="CJ105" s="263">
        <v>226.95054650352699</v>
      </c>
      <c r="CK105" s="55" t="s">
        <v>862</v>
      </c>
      <c r="CL105" s="55" t="s">
        <v>863</v>
      </c>
      <c r="CM105" s="263">
        <v>229.22005196856199</v>
      </c>
      <c r="CN105" s="263">
        <v>229.22005196856199</v>
      </c>
      <c r="CO105" s="55" t="s">
        <v>862</v>
      </c>
      <c r="CP105" s="55" t="s">
        <v>863</v>
      </c>
      <c r="CQ105" s="263">
        <v>231.51225248824801</v>
      </c>
      <c r="CR105" s="263">
        <v>231.51225248824801</v>
      </c>
      <c r="CS105" s="55" t="s">
        <v>862</v>
      </c>
      <c r="CT105" s="55" t="s">
        <v>863</v>
      </c>
      <c r="CU105" s="263">
        <v>233.82737501312999</v>
      </c>
      <c r="CV105" s="263">
        <v>233.82737501312999</v>
      </c>
      <c r="CW105" s="55" t="s">
        <v>862</v>
      </c>
      <c r="CX105" s="227" t="s">
        <v>863</v>
      </c>
      <c r="CY105" s="210">
        <f>BC105+BG105+BK105+BO105+BS105+BW105+CA105+CE105+CI105+CM105+CQ105+CU105</f>
        <v>2658.0549729735103</v>
      </c>
      <c r="CZ105" s="33" t="s">
        <v>769</v>
      </c>
      <c r="DA105" s="17" t="s">
        <v>864</v>
      </c>
      <c r="DB105" s="17" t="s">
        <v>865</v>
      </c>
      <c r="DC105" s="33" t="s">
        <v>767</v>
      </c>
      <c r="DD105" s="33">
        <v>3778835</v>
      </c>
      <c r="DE105" s="232" t="s">
        <v>768</v>
      </c>
      <c r="DF105" s="33" t="s">
        <v>769</v>
      </c>
      <c r="DG105" s="17" t="s">
        <v>866</v>
      </c>
      <c r="DH105" s="40" t="s">
        <v>771</v>
      </c>
      <c r="DI105" s="17" t="s">
        <v>772</v>
      </c>
      <c r="DJ105" s="17">
        <v>4377060</v>
      </c>
      <c r="DK105" s="153" t="s">
        <v>87</v>
      </c>
    </row>
    <row r="106" spans="1:115" ht="97.5" customHeight="1" thickBot="1">
      <c r="A106" s="386" t="s">
        <v>849</v>
      </c>
      <c r="B106" s="752"/>
      <c r="C106" s="17" t="s">
        <v>850</v>
      </c>
      <c r="D106" s="741"/>
      <c r="E106" s="17" t="s">
        <v>867</v>
      </c>
      <c r="F106" s="17" t="s">
        <v>852</v>
      </c>
      <c r="G106" s="17" t="s">
        <v>853</v>
      </c>
      <c r="H106" s="17" t="s">
        <v>405</v>
      </c>
      <c r="I106" s="261" t="s">
        <v>182</v>
      </c>
      <c r="J106" s="293" t="s">
        <v>182</v>
      </c>
      <c r="K106" s="84">
        <v>0.61</v>
      </c>
      <c r="L106" s="34">
        <v>2017</v>
      </c>
      <c r="M106" s="17">
        <v>2020</v>
      </c>
      <c r="N106" s="17">
        <v>2030</v>
      </c>
      <c r="O106" s="339" t="s">
        <v>77</v>
      </c>
      <c r="P106" s="377">
        <v>0.61299999999999988</v>
      </c>
      <c r="Q106" s="173">
        <v>0.61449999999999982</v>
      </c>
      <c r="R106" s="173">
        <v>0.61599999999999977</v>
      </c>
      <c r="S106" s="173">
        <v>0.61749999999999972</v>
      </c>
      <c r="T106" s="173">
        <v>0.61899999999999966</v>
      </c>
      <c r="U106" s="173">
        <v>0.62049999999999961</v>
      </c>
      <c r="V106" s="173">
        <v>0.62199999999999955</v>
      </c>
      <c r="W106" s="173">
        <v>0.6234999999999995</v>
      </c>
      <c r="X106" s="173">
        <v>0.62499999999999944</v>
      </c>
      <c r="Y106" s="173">
        <v>0.62649999999999939</v>
      </c>
      <c r="Z106" s="173">
        <v>0.62799999999999934</v>
      </c>
      <c r="AA106" s="17" t="s">
        <v>854</v>
      </c>
      <c r="AB106" s="398" t="s">
        <v>868</v>
      </c>
      <c r="AC106" s="350">
        <v>9.5238095238095195E-3</v>
      </c>
      <c r="AD106" s="57" t="s">
        <v>869</v>
      </c>
      <c r="AE106" s="34" t="s">
        <v>870</v>
      </c>
      <c r="AF106" s="551" t="s">
        <v>858</v>
      </c>
      <c r="AG106" s="535" t="s">
        <v>859</v>
      </c>
      <c r="AH106" s="520" t="s">
        <v>860</v>
      </c>
      <c r="AI106" s="38" t="s">
        <v>861</v>
      </c>
      <c r="AJ106" s="524" t="s">
        <v>232</v>
      </c>
      <c r="AK106" s="34" t="s">
        <v>232</v>
      </c>
      <c r="AL106" s="34">
        <v>82</v>
      </c>
      <c r="AM106" s="34">
        <v>2018</v>
      </c>
      <c r="AN106" s="38">
        <v>2019</v>
      </c>
      <c r="AO106" s="38">
        <v>2030</v>
      </c>
      <c r="AP106" s="158">
        <v>85</v>
      </c>
      <c r="AQ106" s="158">
        <v>90</v>
      </c>
      <c r="AR106" s="158">
        <v>95</v>
      </c>
      <c r="AS106" s="158">
        <v>100</v>
      </c>
      <c r="AT106" s="158">
        <v>105</v>
      </c>
      <c r="AU106" s="158">
        <v>110</v>
      </c>
      <c r="AV106" s="158">
        <v>115</v>
      </c>
      <c r="AW106" s="158">
        <v>120</v>
      </c>
      <c r="AX106" s="158">
        <v>125</v>
      </c>
      <c r="AY106" s="158">
        <v>130</v>
      </c>
      <c r="AZ106" s="158">
        <v>135</v>
      </c>
      <c r="BA106" s="158">
        <v>140</v>
      </c>
      <c r="BB106" s="262">
        <f>+SUM(AP106:BA106)</f>
        <v>1350</v>
      </c>
      <c r="BC106" s="625" t="s">
        <v>871</v>
      </c>
      <c r="BD106" s="625" t="s">
        <v>871</v>
      </c>
      <c r="BE106" s="564" t="s">
        <v>125</v>
      </c>
      <c r="BF106" s="632" t="s">
        <v>87</v>
      </c>
      <c r="BG106" s="625" t="s">
        <v>871</v>
      </c>
      <c r="BH106" s="625" t="s">
        <v>871</v>
      </c>
      <c r="BI106" s="148" t="s">
        <v>125</v>
      </c>
      <c r="BJ106" s="670" t="s">
        <v>871</v>
      </c>
      <c r="BK106" s="625" t="s">
        <v>871</v>
      </c>
      <c r="BL106" s="625" t="s">
        <v>871</v>
      </c>
      <c r="BM106" s="621" t="s">
        <v>86</v>
      </c>
      <c r="BN106" s="625" t="s">
        <v>871</v>
      </c>
      <c r="BO106" s="625" t="s">
        <v>871</v>
      </c>
      <c r="BP106" s="625" t="s">
        <v>871</v>
      </c>
      <c r="BQ106" s="151" t="s">
        <v>86</v>
      </c>
      <c r="BR106" s="625" t="s">
        <v>871</v>
      </c>
      <c r="BS106" s="625" t="s">
        <v>871</v>
      </c>
      <c r="BT106" s="625" t="s">
        <v>871</v>
      </c>
      <c r="BU106" s="621" t="s">
        <v>86</v>
      </c>
      <c r="BV106" s="625" t="s">
        <v>871</v>
      </c>
      <c r="BW106" s="625" t="s">
        <v>871</v>
      </c>
      <c r="BX106" s="625" t="s">
        <v>871</v>
      </c>
      <c r="BY106" s="621" t="s">
        <v>86</v>
      </c>
      <c r="BZ106" s="625" t="s">
        <v>871</v>
      </c>
      <c r="CA106" s="625" t="s">
        <v>871</v>
      </c>
      <c r="CB106" s="625" t="s">
        <v>871</v>
      </c>
      <c r="CC106" s="621" t="s">
        <v>86</v>
      </c>
      <c r="CD106" s="625" t="s">
        <v>871</v>
      </c>
      <c r="CE106" s="625" t="s">
        <v>871</v>
      </c>
      <c r="CF106" s="625" t="s">
        <v>871</v>
      </c>
      <c r="CG106" s="621" t="s">
        <v>86</v>
      </c>
      <c r="CH106" s="625" t="s">
        <v>871</v>
      </c>
      <c r="CI106" s="625" t="s">
        <v>871</v>
      </c>
      <c r="CJ106" s="625" t="s">
        <v>871</v>
      </c>
      <c r="CK106" s="621" t="s">
        <v>86</v>
      </c>
      <c r="CL106" s="625" t="s">
        <v>871</v>
      </c>
      <c r="CM106" s="625" t="s">
        <v>871</v>
      </c>
      <c r="CN106" s="625" t="s">
        <v>871</v>
      </c>
      <c r="CO106" s="621" t="s">
        <v>86</v>
      </c>
      <c r="CP106" s="625" t="s">
        <v>871</v>
      </c>
      <c r="CQ106" s="625" t="s">
        <v>871</v>
      </c>
      <c r="CR106" s="625" t="s">
        <v>871</v>
      </c>
      <c r="CS106" s="621" t="s">
        <v>86</v>
      </c>
      <c r="CT106" s="625" t="s">
        <v>871</v>
      </c>
      <c r="CU106" s="625" t="s">
        <v>871</v>
      </c>
      <c r="CV106" s="226" t="s">
        <v>871</v>
      </c>
      <c r="CW106" s="621" t="s">
        <v>86</v>
      </c>
      <c r="CX106" s="226" t="s">
        <v>871</v>
      </c>
      <c r="CY106" s="210">
        <v>0</v>
      </c>
      <c r="CZ106" s="33" t="s">
        <v>769</v>
      </c>
      <c r="DA106" s="17" t="s">
        <v>864</v>
      </c>
      <c r="DB106" s="17" t="s">
        <v>865</v>
      </c>
      <c r="DC106" s="33" t="s">
        <v>767</v>
      </c>
      <c r="DD106" s="33">
        <v>3778835</v>
      </c>
      <c r="DE106" s="322" t="s">
        <v>768</v>
      </c>
      <c r="DF106" s="33" t="s">
        <v>769</v>
      </c>
      <c r="DG106" s="17" t="s">
        <v>410</v>
      </c>
      <c r="DH106" s="17" t="s">
        <v>410</v>
      </c>
      <c r="DI106" s="17" t="s">
        <v>410</v>
      </c>
      <c r="DJ106" s="17" t="s">
        <v>410</v>
      </c>
      <c r="DK106" s="153" t="s">
        <v>87</v>
      </c>
    </row>
    <row r="107" spans="1:115" ht="88.5" customHeight="1">
      <c r="A107" s="386" t="s">
        <v>849</v>
      </c>
      <c r="B107" s="752"/>
      <c r="C107" s="17" t="s">
        <v>850</v>
      </c>
      <c r="D107" s="742"/>
      <c r="E107" s="17" t="s">
        <v>851</v>
      </c>
      <c r="F107" s="17" t="s">
        <v>852</v>
      </c>
      <c r="G107" s="17" t="s">
        <v>853</v>
      </c>
      <c r="H107" s="17" t="s">
        <v>405</v>
      </c>
      <c r="I107" s="261" t="s">
        <v>182</v>
      </c>
      <c r="J107" s="293" t="s">
        <v>182</v>
      </c>
      <c r="K107" s="84">
        <v>0.61</v>
      </c>
      <c r="L107" s="34">
        <v>2017</v>
      </c>
      <c r="M107" s="17">
        <v>2020</v>
      </c>
      <c r="N107" s="17">
        <v>2030</v>
      </c>
      <c r="O107" s="339" t="s">
        <v>77</v>
      </c>
      <c r="P107" s="377">
        <v>0.61299999999999988</v>
      </c>
      <c r="Q107" s="173">
        <v>0.61449999999999982</v>
      </c>
      <c r="R107" s="173">
        <v>0.61599999999999977</v>
      </c>
      <c r="S107" s="173">
        <v>0.61749999999999972</v>
      </c>
      <c r="T107" s="173">
        <v>0.61899999999999966</v>
      </c>
      <c r="U107" s="173">
        <v>0.62049999999999961</v>
      </c>
      <c r="V107" s="173">
        <v>0.62199999999999955</v>
      </c>
      <c r="W107" s="173">
        <v>0.6234999999999995</v>
      </c>
      <c r="X107" s="173">
        <v>0.62499999999999944</v>
      </c>
      <c r="Y107" s="173">
        <v>0.62649999999999939</v>
      </c>
      <c r="Z107" s="173">
        <v>0.62799999999999934</v>
      </c>
      <c r="AA107" s="17" t="s">
        <v>854</v>
      </c>
      <c r="AB107" s="396" t="s">
        <v>872</v>
      </c>
      <c r="AC107" s="350">
        <v>9.5238095238095195E-3</v>
      </c>
      <c r="AD107" s="57" t="s">
        <v>873</v>
      </c>
      <c r="AE107" s="34" t="s">
        <v>874</v>
      </c>
      <c r="AF107" s="551" t="s">
        <v>858</v>
      </c>
      <c r="AG107" s="535" t="s">
        <v>859</v>
      </c>
      <c r="AH107" s="520" t="s">
        <v>860</v>
      </c>
      <c r="AI107" s="38" t="s">
        <v>861</v>
      </c>
      <c r="AJ107" s="374" t="s">
        <v>226</v>
      </c>
      <c r="AK107" s="293" t="s">
        <v>182</v>
      </c>
      <c r="AL107" s="34">
        <v>142</v>
      </c>
      <c r="AM107" s="34">
        <v>2018</v>
      </c>
      <c r="AN107" s="38">
        <v>2019</v>
      </c>
      <c r="AO107" s="38">
        <v>2030</v>
      </c>
      <c r="AP107" s="158">
        <f>+AL107*0.01+AL107</f>
        <v>143.41999999999999</v>
      </c>
      <c r="AQ107" s="158">
        <f>+AP107*0.01+AP107</f>
        <v>144.85419999999999</v>
      </c>
      <c r="AR107" s="158">
        <f t="shared" ref="AR107:BA107" si="42">+AQ107*0.01+AQ107</f>
        <v>146.30274199999999</v>
      </c>
      <c r="AS107" s="158">
        <f t="shared" si="42"/>
        <v>147.76576942</v>
      </c>
      <c r="AT107" s="158">
        <f t="shared" si="42"/>
        <v>149.24342711419999</v>
      </c>
      <c r="AU107" s="158">
        <f t="shared" si="42"/>
        <v>150.73586138534199</v>
      </c>
      <c r="AV107" s="158">
        <f t="shared" si="42"/>
        <v>152.24321999919542</v>
      </c>
      <c r="AW107" s="158">
        <f t="shared" si="42"/>
        <v>153.76565219918737</v>
      </c>
      <c r="AX107" s="158">
        <f t="shared" si="42"/>
        <v>155.30330872117923</v>
      </c>
      <c r="AY107" s="158">
        <f t="shared" si="42"/>
        <v>156.85634180839102</v>
      </c>
      <c r="AZ107" s="158">
        <f t="shared" si="42"/>
        <v>158.42490522647492</v>
      </c>
      <c r="BA107" s="158">
        <f t="shared" si="42"/>
        <v>160.00915427873966</v>
      </c>
      <c r="BB107" s="264">
        <f>+SUM(AP107:BA107)</f>
        <v>1818.9245821527097</v>
      </c>
      <c r="BC107" s="263">
        <v>1.2004305069436201</v>
      </c>
      <c r="BD107" s="263">
        <v>1.2004305069436201</v>
      </c>
      <c r="BE107" s="564" t="s">
        <v>125</v>
      </c>
      <c r="BF107" s="670">
        <v>981</v>
      </c>
      <c r="BG107" s="263">
        <v>1.2124348120130599</v>
      </c>
      <c r="BH107" s="263">
        <v>1.2124348120130599</v>
      </c>
      <c r="BI107" s="148" t="s">
        <v>125</v>
      </c>
      <c r="BJ107" s="670">
        <v>981</v>
      </c>
      <c r="BK107" s="263">
        <v>1.23680475173452</v>
      </c>
      <c r="BL107" s="263">
        <v>1.23680475173452</v>
      </c>
      <c r="BM107" s="55" t="s">
        <v>862</v>
      </c>
      <c r="BN107" s="55" t="s">
        <v>863</v>
      </c>
      <c r="BO107" s="263">
        <v>1.23680475173452</v>
      </c>
      <c r="BP107" s="263">
        <v>1.23680475173452</v>
      </c>
      <c r="BQ107" s="55" t="s">
        <v>862</v>
      </c>
      <c r="BR107" s="55" t="s">
        <v>863</v>
      </c>
      <c r="BS107" s="263">
        <v>1.24917279925186</v>
      </c>
      <c r="BT107" s="263">
        <v>1.24917279925186</v>
      </c>
      <c r="BU107" s="55" t="s">
        <v>862</v>
      </c>
      <c r="BV107" s="55" t="s">
        <v>863</v>
      </c>
      <c r="BW107" s="263">
        <v>1.2616645272443801</v>
      </c>
      <c r="BX107" s="263">
        <v>1.2616645272443801</v>
      </c>
      <c r="BY107" s="55" t="s">
        <v>862</v>
      </c>
      <c r="BZ107" s="55" t="s">
        <v>863</v>
      </c>
      <c r="CA107" s="263">
        <v>1.2742811725168299</v>
      </c>
      <c r="CB107" s="263">
        <v>1.2742811725168299</v>
      </c>
      <c r="CC107" s="55" t="s">
        <v>862</v>
      </c>
      <c r="CD107" s="55" t="s">
        <v>863</v>
      </c>
      <c r="CE107" s="263">
        <v>1.2870239842419899</v>
      </c>
      <c r="CF107" s="263">
        <v>1.2870239842419899</v>
      </c>
      <c r="CG107" s="55" t="s">
        <v>862</v>
      </c>
      <c r="CH107" s="55" t="s">
        <v>863</v>
      </c>
      <c r="CI107" s="263">
        <v>1.29989422408441</v>
      </c>
      <c r="CJ107" s="263">
        <v>1.29989422408441</v>
      </c>
      <c r="CK107" s="55" t="s">
        <v>862</v>
      </c>
      <c r="CL107" s="55" t="s">
        <v>863</v>
      </c>
      <c r="CM107" s="263">
        <v>1.3128931663252601</v>
      </c>
      <c r="CN107" s="263">
        <v>1.3128931663252601</v>
      </c>
      <c r="CO107" s="55" t="s">
        <v>862</v>
      </c>
      <c r="CP107" s="55" t="s">
        <v>863</v>
      </c>
      <c r="CQ107" s="263">
        <v>1.32602209798851</v>
      </c>
      <c r="CR107" s="263">
        <v>1.32602209798851</v>
      </c>
      <c r="CS107" s="55" t="s">
        <v>862</v>
      </c>
      <c r="CT107" s="55" t="s">
        <v>863</v>
      </c>
      <c r="CU107" s="263">
        <v>1.3392823189684</v>
      </c>
      <c r="CV107" s="263">
        <v>1.3392823189684</v>
      </c>
      <c r="CW107" s="55" t="s">
        <v>862</v>
      </c>
      <c r="CX107" s="227" t="s">
        <v>863</v>
      </c>
      <c r="CY107" s="210">
        <f>BC107+BG107+BK107+BO107+BS107+BW107+CA107+CE107+CI107+CM107+CQ107+CU107</f>
        <v>15.236709113047361</v>
      </c>
      <c r="CZ107" s="33" t="s">
        <v>769</v>
      </c>
      <c r="DA107" s="17" t="s">
        <v>864</v>
      </c>
      <c r="DB107" s="17" t="s">
        <v>865</v>
      </c>
      <c r="DC107" s="33" t="s">
        <v>767</v>
      </c>
      <c r="DD107" s="17">
        <v>3778835</v>
      </c>
      <c r="DE107" s="335" t="s">
        <v>768</v>
      </c>
      <c r="DF107" s="33" t="s">
        <v>769</v>
      </c>
      <c r="DG107" s="17" t="s">
        <v>866</v>
      </c>
      <c r="DH107" s="40" t="s">
        <v>771</v>
      </c>
      <c r="DI107" s="17" t="s">
        <v>772</v>
      </c>
      <c r="DJ107" s="17">
        <v>4377060</v>
      </c>
      <c r="DK107" s="153" t="s">
        <v>87</v>
      </c>
    </row>
    <row r="108" spans="1:115" ht="115.5" customHeight="1">
      <c r="A108" s="386" t="s">
        <v>849</v>
      </c>
      <c r="B108" s="752"/>
      <c r="C108" s="17" t="s">
        <v>1167</v>
      </c>
      <c r="D108" s="344">
        <v>2.8571428571428598E-2</v>
      </c>
      <c r="E108" s="17" t="s">
        <v>875</v>
      </c>
      <c r="F108" s="36" t="s">
        <v>876</v>
      </c>
      <c r="G108" s="17" t="s">
        <v>1168</v>
      </c>
      <c r="H108" s="36" t="s">
        <v>405</v>
      </c>
      <c r="I108" s="36" t="s">
        <v>77</v>
      </c>
      <c r="J108" s="36" t="s">
        <v>77</v>
      </c>
      <c r="K108" s="36" t="s">
        <v>764</v>
      </c>
      <c r="L108" s="36" t="s">
        <v>764</v>
      </c>
      <c r="M108" s="36">
        <v>2020</v>
      </c>
      <c r="N108" s="36">
        <v>2030</v>
      </c>
      <c r="O108" s="339" t="s">
        <v>77</v>
      </c>
      <c r="P108" s="367">
        <v>0.45</v>
      </c>
      <c r="Q108" s="290">
        <v>0.47</v>
      </c>
      <c r="R108" s="290">
        <v>0.48</v>
      </c>
      <c r="S108" s="290">
        <v>0.49</v>
      </c>
      <c r="T108" s="290">
        <v>0.5</v>
      </c>
      <c r="U108" s="290">
        <v>0.51</v>
      </c>
      <c r="V108" s="290">
        <v>0.52</v>
      </c>
      <c r="W108" s="290">
        <v>0.53</v>
      </c>
      <c r="X108" s="290">
        <v>0.54</v>
      </c>
      <c r="Y108" s="290">
        <v>0.55000000000000004</v>
      </c>
      <c r="Z108" s="290">
        <v>0.56000000000000005</v>
      </c>
      <c r="AA108" s="84">
        <v>0.56000000000000005</v>
      </c>
      <c r="AB108" s="398" t="s">
        <v>877</v>
      </c>
      <c r="AC108" s="350">
        <v>2.8571428571428598E-2</v>
      </c>
      <c r="AD108" s="34" t="s">
        <v>878</v>
      </c>
      <c r="AE108" s="34" t="s">
        <v>879</v>
      </c>
      <c r="AF108" s="533" t="s">
        <v>129</v>
      </c>
      <c r="AG108" s="533" t="s">
        <v>130</v>
      </c>
      <c r="AH108" s="520" t="s">
        <v>880</v>
      </c>
      <c r="AI108" s="38" t="s">
        <v>84</v>
      </c>
      <c r="AJ108" s="374" t="s">
        <v>226</v>
      </c>
      <c r="AK108" s="293" t="s">
        <v>182</v>
      </c>
      <c r="AL108" s="38">
        <v>0</v>
      </c>
      <c r="AM108" s="17">
        <v>2018</v>
      </c>
      <c r="AN108" s="38">
        <v>2019</v>
      </c>
      <c r="AO108" s="38">
        <v>2030</v>
      </c>
      <c r="AP108" s="85">
        <v>1</v>
      </c>
      <c r="AQ108" s="85">
        <v>1</v>
      </c>
      <c r="AR108" s="85">
        <v>1</v>
      </c>
      <c r="AS108" s="85">
        <v>1</v>
      </c>
      <c r="AT108" s="85">
        <v>1</v>
      </c>
      <c r="AU108" s="85">
        <v>1</v>
      </c>
      <c r="AV108" s="85">
        <v>1</v>
      </c>
      <c r="AW108" s="85">
        <v>1</v>
      </c>
      <c r="AX108" s="85">
        <v>1</v>
      </c>
      <c r="AY108" s="85">
        <v>1</v>
      </c>
      <c r="AZ108" s="85">
        <v>1</v>
      </c>
      <c r="BA108" s="85">
        <v>1</v>
      </c>
      <c r="BB108" s="85">
        <v>1</v>
      </c>
      <c r="BC108" s="639">
        <v>0</v>
      </c>
      <c r="BD108" s="640">
        <v>0</v>
      </c>
      <c r="BE108" s="564" t="s">
        <v>87</v>
      </c>
      <c r="BF108" s="672" t="s">
        <v>87</v>
      </c>
      <c r="BG108" s="652">
        <v>10</v>
      </c>
      <c r="BH108" s="652">
        <v>10</v>
      </c>
      <c r="BI108" s="148" t="s">
        <v>125</v>
      </c>
      <c r="BJ108" s="672">
        <v>7519</v>
      </c>
      <c r="BK108" s="652">
        <v>11</v>
      </c>
      <c r="BL108" s="640" t="s">
        <v>881</v>
      </c>
      <c r="BM108" s="59" t="s">
        <v>882</v>
      </c>
      <c r="BN108" s="640" t="s">
        <v>87</v>
      </c>
      <c r="BO108" s="652">
        <v>11</v>
      </c>
      <c r="BP108" s="640" t="s">
        <v>881</v>
      </c>
      <c r="BQ108" s="59" t="s">
        <v>882</v>
      </c>
      <c r="BR108" s="640" t="s">
        <v>87</v>
      </c>
      <c r="BS108" s="652">
        <v>11</v>
      </c>
      <c r="BT108" s="640" t="s">
        <v>881</v>
      </c>
      <c r="BU108" s="59" t="s">
        <v>882</v>
      </c>
      <c r="BV108" s="640" t="s">
        <v>87</v>
      </c>
      <c r="BW108" s="652">
        <v>11</v>
      </c>
      <c r="BX108" s="640" t="s">
        <v>881</v>
      </c>
      <c r="BY108" s="59" t="s">
        <v>882</v>
      </c>
      <c r="BZ108" s="640" t="s">
        <v>87</v>
      </c>
      <c r="CA108" s="652">
        <v>12</v>
      </c>
      <c r="CB108" s="640" t="s">
        <v>881</v>
      </c>
      <c r="CC108" s="59" t="s">
        <v>882</v>
      </c>
      <c r="CD108" s="640" t="s">
        <v>87</v>
      </c>
      <c r="CE108" s="652">
        <v>12</v>
      </c>
      <c r="CF108" s="640" t="s">
        <v>881</v>
      </c>
      <c r="CG108" s="59" t="s">
        <v>882</v>
      </c>
      <c r="CH108" s="640" t="s">
        <v>87</v>
      </c>
      <c r="CI108" s="652">
        <v>12</v>
      </c>
      <c r="CJ108" s="640" t="s">
        <v>881</v>
      </c>
      <c r="CK108" s="59" t="s">
        <v>882</v>
      </c>
      <c r="CL108" s="640" t="s">
        <v>87</v>
      </c>
      <c r="CM108" s="652">
        <v>12</v>
      </c>
      <c r="CN108" s="640" t="s">
        <v>881</v>
      </c>
      <c r="CO108" s="59" t="s">
        <v>882</v>
      </c>
      <c r="CP108" s="640" t="s">
        <v>87</v>
      </c>
      <c r="CQ108" s="652">
        <v>13</v>
      </c>
      <c r="CR108" s="640" t="s">
        <v>881</v>
      </c>
      <c r="CS108" s="59" t="s">
        <v>882</v>
      </c>
      <c r="CT108" s="640" t="s">
        <v>87</v>
      </c>
      <c r="CU108" s="653">
        <v>13</v>
      </c>
      <c r="CV108" s="38" t="s">
        <v>881</v>
      </c>
      <c r="CW108" s="59" t="s">
        <v>882</v>
      </c>
      <c r="CX108" s="38" t="s">
        <v>87</v>
      </c>
      <c r="CY108" s="210">
        <f>BC108+BG108+BK108+BO108+BS108+BW108+CA108+CE108+CI108+CM108+CQ108+CU108</f>
        <v>128</v>
      </c>
      <c r="CZ108" s="38" t="s">
        <v>769</v>
      </c>
      <c r="DA108" s="17" t="s">
        <v>883</v>
      </c>
      <c r="DB108" s="34" t="s">
        <v>1170</v>
      </c>
      <c r="DC108" s="33" t="s">
        <v>1169</v>
      </c>
      <c r="DD108" s="17" t="s">
        <v>1172</v>
      </c>
      <c r="DE108" s="654" t="s">
        <v>1171</v>
      </c>
      <c r="DF108" s="153" t="s">
        <v>87</v>
      </c>
      <c r="DG108" s="153" t="s">
        <v>87</v>
      </c>
      <c r="DH108" s="153" t="s">
        <v>87</v>
      </c>
      <c r="DI108" s="153" t="s">
        <v>87</v>
      </c>
      <c r="DJ108" s="153" t="s">
        <v>87</v>
      </c>
      <c r="DK108" s="153" t="s">
        <v>87</v>
      </c>
    </row>
    <row r="109" spans="1:115" ht="61.5" customHeight="1">
      <c r="A109" s="386" t="s">
        <v>849</v>
      </c>
      <c r="B109" s="752"/>
      <c r="C109" s="41" t="s">
        <v>884</v>
      </c>
      <c r="D109" s="740">
        <v>2.8571428571428598E-2</v>
      </c>
      <c r="E109" s="17" t="s">
        <v>885</v>
      </c>
      <c r="F109" s="17" t="s">
        <v>886</v>
      </c>
      <c r="G109" s="17" t="s">
        <v>853</v>
      </c>
      <c r="H109" s="17" t="s">
        <v>75</v>
      </c>
      <c r="I109" s="36" t="s">
        <v>77</v>
      </c>
      <c r="J109" s="36" t="s">
        <v>77</v>
      </c>
      <c r="K109" s="233">
        <v>0.94799999999999995</v>
      </c>
      <c r="L109" s="34">
        <v>2017</v>
      </c>
      <c r="M109" s="17">
        <v>2020</v>
      </c>
      <c r="N109" s="17">
        <v>2030</v>
      </c>
      <c r="O109" s="339" t="s">
        <v>77</v>
      </c>
      <c r="P109" s="378">
        <v>0.95099999999999996</v>
      </c>
      <c r="Q109" s="233">
        <v>0.95399999999999996</v>
      </c>
      <c r="R109" s="233">
        <v>0.95699999999999996</v>
      </c>
      <c r="S109" s="233">
        <v>0.96</v>
      </c>
      <c r="T109" s="233">
        <v>0.96299999999999997</v>
      </c>
      <c r="U109" s="233">
        <v>0.96599999999999997</v>
      </c>
      <c r="V109" s="233">
        <v>0.96899999999999997</v>
      </c>
      <c r="W109" s="233">
        <v>0.97199999999999998</v>
      </c>
      <c r="X109" s="233">
        <v>0.97499999999999998</v>
      </c>
      <c r="Y109" s="233">
        <v>0.97799999999999998</v>
      </c>
      <c r="Z109" s="233">
        <v>0.98099999999999998</v>
      </c>
      <c r="AA109" s="241">
        <v>0.98099999999999998</v>
      </c>
      <c r="AB109" s="389" t="s">
        <v>887</v>
      </c>
      <c r="AC109" s="350">
        <v>1.4285714285714299E-2</v>
      </c>
      <c r="AD109" s="389" t="s">
        <v>888</v>
      </c>
      <c r="AE109" s="389" t="s">
        <v>889</v>
      </c>
      <c r="AF109" s="533" t="s">
        <v>129</v>
      </c>
      <c r="AG109" s="552" t="s">
        <v>1224</v>
      </c>
      <c r="AH109" s="521" t="s">
        <v>106</v>
      </c>
      <c r="AI109" s="38" t="s">
        <v>346</v>
      </c>
      <c r="AJ109" s="529" t="s">
        <v>76</v>
      </c>
      <c r="AK109" s="33" t="s">
        <v>76</v>
      </c>
      <c r="AL109" s="38">
        <v>0</v>
      </c>
      <c r="AM109" s="38">
        <v>2018</v>
      </c>
      <c r="AN109" s="38">
        <v>2019</v>
      </c>
      <c r="AO109" s="38">
        <v>2030</v>
      </c>
      <c r="AP109" s="38">
        <v>1</v>
      </c>
      <c r="AQ109" s="38">
        <v>1</v>
      </c>
      <c r="AR109" s="38">
        <v>1</v>
      </c>
      <c r="AS109" s="38">
        <v>1</v>
      </c>
      <c r="AT109" s="38">
        <v>1</v>
      </c>
      <c r="AU109" s="38">
        <v>1</v>
      </c>
      <c r="AV109" s="38">
        <v>1</v>
      </c>
      <c r="AW109" s="38">
        <v>1</v>
      </c>
      <c r="AX109" s="38">
        <v>1</v>
      </c>
      <c r="AY109" s="38">
        <v>1</v>
      </c>
      <c r="AZ109" s="38">
        <v>1</v>
      </c>
      <c r="BA109" s="38">
        <v>1</v>
      </c>
      <c r="BB109" s="381">
        <v>12</v>
      </c>
      <c r="BC109" s="148">
        <v>0</v>
      </c>
      <c r="BD109" s="148" t="s">
        <v>87</v>
      </c>
      <c r="BE109" s="564" t="s">
        <v>125</v>
      </c>
      <c r="BF109" s="673" t="s">
        <v>890</v>
      </c>
      <c r="BG109" s="582">
        <v>10400</v>
      </c>
      <c r="BH109" s="582" t="s">
        <v>87</v>
      </c>
      <c r="BI109" s="148" t="s">
        <v>125</v>
      </c>
      <c r="BJ109" s="661" t="s">
        <v>87</v>
      </c>
      <c r="BK109" s="582">
        <v>10400</v>
      </c>
      <c r="BL109" s="582" t="s">
        <v>87</v>
      </c>
      <c r="BM109" s="582" t="s">
        <v>87</v>
      </c>
      <c r="BN109" s="582" t="s">
        <v>87</v>
      </c>
      <c r="BO109" s="582">
        <v>10400</v>
      </c>
      <c r="BP109" s="582" t="s">
        <v>87</v>
      </c>
      <c r="BQ109" s="151" t="s">
        <v>86</v>
      </c>
      <c r="BR109" s="582" t="s">
        <v>87</v>
      </c>
      <c r="BS109" s="582">
        <v>10400</v>
      </c>
      <c r="BT109" s="582" t="s">
        <v>87</v>
      </c>
      <c r="BU109" s="621" t="s">
        <v>86</v>
      </c>
      <c r="BV109" s="582" t="s">
        <v>87</v>
      </c>
      <c r="BW109" s="582">
        <v>10400</v>
      </c>
      <c r="BX109" s="582" t="s">
        <v>87</v>
      </c>
      <c r="BY109" s="621" t="s">
        <v>86</v>
      </c>
      <c r="BZ109" s="582" t="s">
        <v>87</v>
      </c>
      <c r="CA109" s="582">
        <v>10400</v>
      </c>
      <c r="CB109" s="582" t="s">
        <v>87</v>
      </c>
      <c r="CC109" s="621" t="s">
        <v>86</v>
      </c>
      <c r="CD109" s="582" t="s">
        <v>87</v>
      </c>
      <c r="CE109" s="582">
        <v>10400</v>
      </c>
      <c r="CF109" s="582" t="s">
        <v>87</v>
      </c>
      <c r="CG109" s="621" t="s">
        <v>86</v>
      </c>
      <c r="CH109" s="582" t="s">
        <v>87</v>
      </c>
      <c r="CI109" s="582">
        <v>10400</v>
      </c>
      <c r="CJ109" s="582" t="s">
        <v>87</v>
      </c>
      <c r="CK109" s="621" t="s">
        <v>86</v>
      </c>
      <c r="CL109" s="582" t="s">
        <v>87</v>
      </c>
      <c r="CM109" s="582">
        <v>10400</v>
      </c>
      <c r="CN109" s="582" t="s">
        <v>87</v>
      </c>
      <c r="CO109" s="621" t="s">
        <v>86</v>
      </c>
      <c r="CP109" s="582" t="s">
        <v>87</v>
      </c>
      <c r="CQ109" s="582">
        <v>10400</v>
      </c>
      <c r="CR109" s="582" t="s">
        <v>87</v>
      </c>
      <c r="CS109" s="621" t="s">
        <v>86</v>
      </c>
      <c r="CT109" s="582" t="s">
        <v>87</v>
      </c>
      <c r="CU109" s="582">
        <v>10400</v>
      </c>
      <c r="CV109" s="171" t="s">
        <v>87</v>
      </c>
      <c r="CW109" s="621" t="s">
        <v>86</v>
      </c>
      <c r="CX109" s="38" t="s">
        <v>87</v>
      </c>
      <c r="CY109" s="210">
        <f>BC109+BG109+BK109+BO109+BS109+BW109+CA109+CE109+CI109+CM109+CQ109+CU109</f>
        <v>114400</v>
      </c>
      <c r="CZ109" s="149" t="s">
        <v>891</v>
      </c>
      <c r="DA109" s="149" t="s">
        <v>892</v>
      </c>
      <c r="DB109" s="149" t="s">
        <v>893</v>
      </c>
      <c r="DC109" s="149" t="s">
        <v>894</v>
      </c>
      <c r="DD109" s="320">
        <v>35816000</v>
      </c>
      <c r="DE109" s="336" t="s">
        <v>895</v>
      </c>
      <c r="DF109" s="153" t="s">
        <v>87</v>
      </c>
      <c r="DG109" s="153" t="s">
        <v>87</v>
      </c>
      <c r="DH109" s="153" t="s">
        <v>87</v>
      </c>
      <c r="DI109" s="153" t="s">
        <v>87</v>
      </c>
      <c r="DJ109" s="153" t="s">
        <v>87</v>
      </c>
      <c r="DK109" s="153" t="s">
        <v>87</v>
      </c>
    </row>
    <row r="110" spans="1:115" ht="102.75" customHeight="1">
      <c r="A110" s="386" t="s">
        <v>849</v>
      </c>
      <c r="B110" s="752"/>
      <c r="C110" s="41" t="s">
        <v>884</v>
      </c>
      <c r="D110" s="742"/>
      <c r="E110" s="17" t="s">
        <v>885</v>
      </c>
      <c r="F110" s="17" t="s">
        <v>896</v>
      </c>
      <c r="G110" s="17" t="s">
        <v>853</v>
      </c>
      <c r="H110" s="17" t="s">
        <v>405</v>
      </c>
      <c r="I110" s="36" t="s">
        <v>77</v>
      </c>
      <c r="J110" s="36" t="s">
        <v>77</v>
      </c>
      <c r="K110" s="233">
        <v>0.94799999999999995</v>
      </c>
      <c r="L110" s="34">
        <v>2017</v>
      </c>
      <c r="M110" s="17">
        <v>2020</v>
      </c>
      <c r="N110" s="17">
        <v>2030</v>
      </c>
      <c r="O110" s="339" t="s">
        <v>77</v>
      </c>
      <c r="P110" s="378">
        <v>0.95099999999999996</v>
      </c>
      <c r="Q110" s="233">
        <v>0.95399999999999996</v>
      </c>
      <c r="R110" s="233">
        <v>0.95699999999999996</v>
      </c>
      <c r="S110" s="233">
        <v>0.96</v>
      </c>
      <c r="T110" s="233">
        <v>0.96299999999999997</v>
      </c>
      <c r="U110" s="233">
        <v>0.96599999999999997</v>
      </c>
      <c r="V110" s="233">
        <v>0.96899999999999997</v>
      </c>
      <c r="W110" s="233">
        <v>0.97199999999999998</v>
      </c>
      <c r="X110" s="233">
        <v>0.97499999999999998</v>
      </c>
      <c r="Y110" s="233">
        <v>0.97799999999999998</v>
      </c>
      <c r="Z110" s="233">
        <v>0.98099999999999998</v>
      </c>
      <c r="AA110" s="241">
        <v>0.98099999999999998</v>
      </c>
      <c r="AB110" s="389" t="s">
        <v>897</v>
      </c>
      <c r="AC110" s="350">
        <v>1.4285714285714299E-2</v>
      </c>
      <c r="AD110" s="389" t="s">
        <v>898</v>
      </c>
      <c r="AE110" s="389" t="s">
        <v>899</v>
      </c>
      <c r="AF110" s="533" t="s">
        <v>129</v>
      </c>
      <c r="AG110" s="553" t="s">
        <v>900</v>
      </c>
      <c r="AH110" s="711" t="s">
        <v>106</v>
      </c>
      <c r="AI110" s="712" t="s">
        <v>115</v>
      </c>
      <c r="AJ110" s="713" t="s">
        <v>76</v>
      </c>
      <c r="AK110" s="712" t="s">
        <v>76</v>
      </c>
      <c r="AL110" s="712">
        <v>0</v>
      </c>
      <c r="AM110" s="712">
        <v>2018</v>
      </c>
      <c r="AN110" s="714">
        <v>2019</v>
      </c>
      <c r="AO110" s="699">
        <v>2030</v>
      </c>
      <c r="AP110" s="715">
        <v>1</v>
      </c>
      <c r="AQ110" s="715">
        <v>1</v>
      </c>
      <c r="AR110" s="715">
        <v>1</v>
      </c>
      <c r="AS110" s="715">
        <v>1</v>
      </c>
      <c r="AT110" s="715">
        <v>1</v>
      </c>
      <c r="AU110" s="715">
        <v>1</v>
      </c>
      <c r="AV110" s="715">
        <v>1</v>
      </c>
      <c r="AW110" s="715">
        <v>1</v>
      </c>
      <c r="AX110" s="715">
        <v>1</v>
      </c>
      <c r="AY110" s="715">
        <v>1</v>
      </c>
      <c r="AZ110" s="715">
        <v>1</v>
      </c>
      <c r="BA110" s="715">
        <v>1</v>
      </c>
      <c r="BB110" s="257">
        <v>12</v>
      </c>
      <c r="BC110" s="619">
        <v>10000</v>
      </c>
      <c r="BD110" s="619">
        <v>10000</v>
      </c>
      <c r="BE110" s="569" t="s">
        <v>125</v>
      </c>
      <c r="BF110" s="716" t="s">
        <v>890</v>
      </c>
      <c r="BG110" s="717">
        <v>10400</v>
      </c>
      <c r="BH110" s="718" t="s">
        <v>87</v>
      </c>
      <c r="BI110" s="619" t="s">
        <v>125</v>
      </c>
      <c r="BJ110" s="719" t="s">
        <v>87</v>
      </c>
      <c r="BK110" s="718">
        <v>10000</v>
      </c>
      <c r="BL110" s="718" t="s">
        <v>87</v>
      </c>
      <c r="BM110" s="718" t="s">
        <v>87</v>
      </c>
      <c r="BN110" s="718" t="s">
        <v>87</v>
      </c>
      <c r="BO110" s="718">
        <v>10000</v>
      </c>
      <c r="BP110" s="718" t="s">
        <v>87</v>
      </c>
      <c r="BQ110" s="311" t="s">
        <v>86</v>
      </c>
      <c r="BR110" s="718" t="s">
        <v>87</v>
      </c>
      <c r="BS110" s="718">
        <v>10000</v>
      </c>
      <c r="BT110" s="718" t="s">
        <v>87</v>
      </c>
      <c r="BU110" s="622" t="s">
        <v>86</v>
      </c>
      <c r="BV110" s="718" t="s">
        <v>87</v>
      </c>
      <c r="BW110" s="718">
        <v>10000</v>
      </c>
      <c r="BX110" s="718" t="s">
        <v>87</v>
      </c>
      <c r="BY110" s="622" t="s">
        <v>86</v>
      </c>
      <c r="BZ110" s="718" t="s">
        <v>87</v>
      </c>
      <c r="CA110" s="718">
        <v>10000</v>
      </c>
      <c r="CB110" s="718" t="s">
        <v>87</v>
      </c>
      <c r="CC110" s="622" t="s">
        <v>86</v>
      </c>
      <c r="CD110" s="718" t="s">
        <v>87</v>
      </c>
      <c r="CE110" s="718">
        <v>10000</v>
      </c>
      <c r="CF110" s="718" t="s">
        <v>87</v>
      </c>
      <c r="CG110" s="622" t="s">
        <v>86</v>
      </c>
      <c r="CH110" s="718" t="s">
        <v>87</v>
      </c>
      <c r="CI110" s="718">
        <v>10000</v>
      </c>
      <c r="CJ110" s="718" t="s">
        <v>87</v>
      </c>
      <c r="CK110" s="622" t="s">
        <v>86</v>
      </c>
      <c r="CL110" s="718" t="s">
        <v>87</v>
      </c>
      <c r="CM110" s="718">
        <v>10000</v>
      </c>
      <c r="CN110" s="718" t="s">
        <v>87</v>
      </c>
      <c r="CO110" s="622" t="s">
        <v>86</v>
      </c>
      <c r="CP110" s="718" t="s">
        <v>87</v>
      </c>
      <c r="CQ110" s="718">
        <v>10000</v>
      </c>
      <c r="CR110" s="718" t="s">
        <v>87</v>
      </c>
      <c r="CS110" s="622" t="s">
        <v>86</v>
      </c>
      <c r="CT110" s="718" t="s">
        <v>87</v>
      </c>
      <c r="CU110" s="718">
        <v>10000</v>
      </c>
      <c r="CV110" s="720" t="s">
        <v>87</v>
      </c>
      <c r="CW110" s="622" t="s">
        <v>86</v>
      </c>
      <c r="CX110" s="699" t="s">
        <v>87</v>
      </c>
      <c r="CY110" s="310">
        <f>BC110+BG110+BK110+BO110+BS110+BW110+CA110+CE110+CI110+CM110+CQ110+CU110</f>
        <v>120400</v>
      </c>
      <c r="CZ110" s="721" t="s">
        <v>891</v>
      </c>
      <c r="DA110" s="721" t="s">
        <v>892</v>
      </c>
      <c r="DB110" s="721" t="s">
        <v>901</v>
      </c>
      <c r="DC110" s="721" t="s">
        <v>902</v>
      </c>
      <c r="DD110" s="721">
        <v>35816000</v>
      </c>
      <c r="DE110" s="722" t="s">
        <v>903</v>
      </c>
      <c r="DF110" s="643" t="s">
        <v>87</v>
      </c>
      <c r="DG110" s="643" t="s">
        <v>87</v>
      </c>
      <c r="DH110" s="643" t="s">
        <v>87</v>
      </c>
      <c r="DI110" s="643" t="s">
        <v>87</v>
      </c>
      <c r="DJ110" s="643" t="s">
        <v>87</v>
      </c>
      <c r="DK110" s="643" t="s">
        <v>87</v>
      </c>
    </row>
    <row r="111" spans="1:115" ht="114.75" customHeight="1">
      <c r="A111" s="386" t="s">
        <v>849</v>
      </c>
      <c r="B111" s="752"/>
      <c r="C111" s="227" t="s">
        <v>904</v>
      </c>
      <c r="D111" s="740">
        <v>2.8571428571428598E-2</v>
      </c>
      <c r="E111" s="17" t="s">
        <v>905</v>
      </c>
      <c r="F111" s="36" t="s">
        <v>906</v>
      </c>
      <c r="G111" s="36" t="s">
        <v>853</v>
      </c>
      <c r="H111" s="36" t="s">
        <v>405</v>
      </c>
      <c r="I111" s="238" t="s">
        <v>182</v>
      </c>
      <c r="J111" s="293" t="s">
        <v>182</v>
      </c>
      <c r="K111" s="219">
        <v>0.28999999999999998</v>
      </c>
      <c r="L111" s="34">
        <v>2017</v>
      </c>
      <c r="M111" s="36">
        <v>2020</v>
      </c>
      <c r="N111" s="36">
        <v>2030</v>
      </c>
      <c r="O111" s="339" t="s">
        <v>77</v>
      </c>
      <c r="P111" s="372" t="s">
        <v>907</v>
      </c>
      <c r="Q111" s="36" t="s">
        <v>908</v>
      </c>
      <c r="R111" s="36" t="s">
        <v>909</v>
      </c>
      <c r="S111" s="36" t="s">
        <v>910</v>
      </c>
      <c r="T111" s="36" t="s">
        <v>911</v>
      </c>
      <c r="U111" s="36" t="s">
        <v>912</v>
      </c>
      <c r="V111" s="36" t="s">
        <v>913</v>
      </c>
      <c r="W111" s="36" t="s">
        <v>914</v>
      </c>
      <c r="X111" s="36" t="s">
        <v>915</v>
      </c>
      <c r="Y111" s="36" t="s">
        <v>916</v>
      </c>
      <c r="Z111" s="36" t="s">
        <v>917</v>
      </c>
      <c r="AA111" s="219">
        <v>0.47</v>
      </c>
      <c r="AB111" s="389" t="s">
        <v>918</v>
      </c>
      <c r="AC111" s="350">
        <v>5.7142857142857099E-3</v>
      </c>
      <c r="AD111" s="201" t="s">
        <v>1213</v>
      </c>
      <c r="AE111" s="201" t="s">
        <v>1214</v>
      </c>
      <c r="AF111" s="533" t="s">
        <v>129</v>
      </c>
      <c r="AG111" s="201" t="s">
        <v>919</v>
      </c>
      <c r="AH111" s="201" t="s">
        <v>106</v>
      </c>
      <c r="AI111" s="201" t="s">
        <v>84</v>
      </c>
      <c r="AJ111" s="201" t="s">
        <v>85</v>
      </c>
      <c r="AK111" s="201" t="s">
        <v>85</v>
      </c>
      <c r="AL111" s="201" t="s">
        <v>934</v>
      </c>
      <c r="AM111" s="201" t="s">
        <v>920</v>
      </c>
      <c r="AN111" s="732">
        <v>2020</v>
      </c>
      <c r="AO111" s="732">
        <v>2030</v>
      </c>
      <c r="AP111" s="701">
        <v>1</v>
      </c>
      <c r="AQ111" s="701">
        <v>1</v>
      </c>
      <c r="AR111" s="701">
        <v>1</v>
      </c>
      <c r="AS111" s="701">
        <v>1</v>
      </c>
      <c r="AT111" s="701">
        <v>1</v>
      </c>
      <c r="AU111" s="701">
        <v>1</v>
      </c>
      <c r="AV111" s="701">
        <v>1</v>
      </c>
      <c r="AW111" s="701">
        <v>1</v>
      </c>
      <c r="AX111" s="701">
        <v>1</v>
      </c>
      <c r="AY111" s="701">
        <v>1</v>
      </c>
      <c r="AZ111" s="701">
        <v>1</v>
      </c>
      <c r="BA111" s="701">
        <v>1</v>
      </c>
      <c r="BB111" s="701">
        <v>1</v>
      </c>
      <c r="BC111" s="729">
        <v>2711</v>
      </c>
      <c r="BD111" s="729">
        <v>2711</v>
      </c>
      <c r="BE111" s="201" t="s">
        <v>86</v>
      </c>
      <c r="BF111" s="201" t="s">
        <v>929</v>
      </c>
      <c r="BG111" s="729">
        <v>2793</v>
      </c>
      <c r="BH111" s="201" t="s">
        <v>87</v>
      </c>
      <c r="BI111" s="201" t="s">
        <v>86</v>
      </c>
      <c r="BJ111" s="201" t="s">
        <v>87</v>
      </c>
      <c r="BK111" s="729">
        <v>2876</v>
      </c>
      <c r="BL111" s="201" t="s">
        <v>87</v>
      </c>
      <c r="BM111" s="201" t="s">
        <v>86</v>
      </c>
      <c r="BN111" s="201" t="s">
        <v>87</v>
      </c>
      <c r="BO111" s="729">
        <v>2963</v>
      </c>
      <c r="BP111" s="201" t="s">
        <v>87</v>
      </c>
      <c r="BQ111" s="201" t="s">
        <v>86</v>
      </c>
      <c r="BR111" s="201" t="s">
        <v>87</v>
      </c>
      <c r="BS111" s="729">
        <v>3052</v>
      </c>
      <c r="BT111" s="201" t="s">
        <v>87</v>
      </c>
      <c r="BU111" s="201" t="s">
        <v>86</v>
      </c>
      <c r="BV111" s="201" t="s">
        <v>87</v>
      </c>
      <c r="BW111" s="729">
        <v>3143</v>
      </c>
      <c r="BX111" s="201" t="s">
        <v>87</v>
      </c>
      <c r="BY111" s="201" t="s">
        <v>86</v>
      </c>
      <c r="BZ111" s="201" t="s">
        <v>87</v>
      </c>
      <c r="CA111" s="729">
        <v>3237</v>
      </c>
      <c r="CB111" s="201" t="s">
        <v>87</v>
      </c>
      <c r="CC111" s="201" t="s">
        <v>86</v>
      </c>
      <c r="CD111" s="201" t="s">
        <v>87</v>
      </c>
      <c r="CE111" s="729">
        <v>3334</v>
      </c>
      <c r="CF111" s="201" t="s">
        <v>87</v>
      </c>
      <c r="CG111" s="201" t="s">
        <v>86</v>
      </c>
      <c r="CH111" s="201" t="s">
        <v>87</v>
      </c>
      <c r="CI111" s="729">
        <v>3435</v>
      </c>
      <c r="CJ111" s="201" t="s">
        <v>87</v>
      </c>
      <c r="CK111" s="201" t="s">
        <v>86</v>
      </c>
      <c r="CL111" s="201" t="s">
        <v>87</v>
      </c>
      <c r="CM111" s="729">
        <v>3538</v>
      </c>
      <c r="CN111" s="201" t="s">
        <v>87</v>
      </c>
      <c r="CO111" s="201" t="s">
        <v>86</v>
      </c>
      <c r="CP111" s="201" t="s">
        <v>87</v>
      </c>
      <c r="CQ111" s="729">
        <v>3644</v>
      </c>
      <c r="CR111" s="201" t="s">
        <v>87</v>
      </c>
      <c r="CS111" s="201" t="s">
        <v>86</v>
      </c>
      <c r="CT111" s="201" t="s">
        <v>87</v>
      </c>
      <c r="CU111" s="729">
        <v>3753</v>
      </c>
      <c r="CV111" s="201" t="s">
        <v>87</v>
      </c>
      <c r="CW111" s="201" t="s">
        <v>86</v>
      </c>
      <c r="CX111" s="201" t="s">
        <v>87</v>
      </c>
      <c r="CY111" s="729">
        <v>38477.910521999998</v>
      </c>
      <c r="CZ111" s="201" t="s">
        <v>921</v>
      </c>
      <c r="DA111" s="201" t="s">
        <v>922</v>
      </c>
      <c r="DB111" s="201" t="s">
        <v>923</v>
      </c>
      <c r="DC111" s="201" t="s">
        <v>924</v>
      </c>
      <c r="DD111" s="201" t="s">
        <v>925</v>
      </c>
      <c r="DE111" s="201" t="s">
        <v>926</v>
      </c>
      <c r="DF111" s="153" t="s">
        <v>87</v>
      </c>
      <c r="DG111" s="153" t="s">
        <v>87</v>
      </c>
      <c r="DH111" s="153" t="s">
        <v>87</v>
      </c>
      <c r="DI111" s="153" t="s">
        <v>87</v>
      </c>
      <c r="DJ111" s="153" t="s">
        <v>87</v>
      </c>
      <c r="DK111" s="153" t="s">
        <v>87</v>
      </c>
    </row>
    <row r="112" spans="1:115" ht="97.5" customHeight="1">
      <c r="A112" s="386" t="s">
        <v>849</v>
      </c>
      <c r="B112" s="752"/>
      <c r="C112" s="227" t="s">
        <v>904</v>
      </c>
      <c r="D112" s="741"/>
      <c r="E112" s="36" t="s">
        <v>905</v>
      </c>
      <c r="F112" s="36" t="s">
        <v>927</v>
      </c>
      <c r="G112" s="36" t="s">
        <v>853</v>
      </c>
      <c r="H112" s="36" t="s">
        <v>405</v>
      </c>
      <c r="I112" s="293" t="s">
        <v>182</v>
      </c>
      <c r="J112" s="293" t="s">
        <v>182</v>
      </c>
      <c r="K112" s="219">
        <v>0.28999999999999998</v>
      </c>
      <c r="L112" s="34">
        <v>2017</v>
      </c>
      <c r="M112" s="36">
        <v>2020</v>
      </c>
      <c r="N112" s="36">
        <v>2030</v>
      </c>
      <c r="O112" s="339" t="s">
        <v>77</v>
      </c>
      <c r="P112" s="372" t="s">
        <v>907</v>
      </c>
      <c r="Q112" s="36" t="s">
        <v>908</v>
      </c>
      <c r="R112" s="36" t="s">
        <v>909</v>
      </c>
      <c r="S112" s="36" t="s">
        <v>910</v>
      </c>
      <c r="T112" s="36" t="s">
        <v>911</v>
      </c>
      <c r="U112" s="36" t="s">
        <v>912</v>
      </c>
      <c r="V112" s="36" t="s">
        <v>913</v>
      </c>
      <c r="W112" s="36" t="s">
        <v>914</v>
      </c>
      <c r="X112" s="36" t="s">
        <v>915</v>
      </c>
      <c r="Y112" s="36" t="s">
        <v>916</v>
      </c>
      <c r="Z112" s="36" t="s">
        <v>917</v>
      </c>
      <c r="AA112" s="219">
        <v>0.47</v>
      </c>
      <c r="AB112" s="172" t="s">
        <v>1221</v>
      </c>
      <c r="AC112" s="350">
        <v>5.7142857142857099E-3</v>
      </c>
      <c r="AD112" s="201" t="s">
        <v>928</v>
      </c>
      <c r="AE112" s="201" t="s">
        <v>1215</v>
      </c>
      <c r="AF112" s="533" t="s">
        <v>129</v>
      </c>
      <c r="AG112" s="201" t="s">
        <v>919</v>
      </c>
      <c r="AH112" s="201" t="s">
        <v>106</v>
      </c>
      <c r="AI112" s="201" t="s">
        <v>75</v>
      </c>
      <c r="AJ112" s="201" t="s">
        <v>85</v>
      </c>
      <c r="AK112" s="201" t="s">
        <v>85</v>
      </c>
      <c r="AL112" s="701">
        <v>0.21</v>
      </c>
      <c r="AM112" s="201">
        <v>2018</v>
      </c>
      <c r="AN112" s="732">
        <v>2019</v>
      </c>
      <c r="AO112" s="732">
        <v>2030</v>
      </c>
      <c r="AP112" s="730">
        <v>0.31</v>
      </c>
      <c r="AQ112" s="730">
        <v>0.3448</v>
      </c>
      <c r="AR112" s="730">
        <v>0.3836</v>
      </c>
      <c r="AS112" s="730">
        <v>0.42670000000000002</v>
      </c>
      <c r="AT112" s="730">
        <v>0.47460000000000002</v>
      </c>
      <c r="AU112" s="730">
        <v>0.52790000000000004</v>
      </c>
      <c r="AV112" s="730">
        <v>0.58720000000000006</v>
      </c>
      <c r="AW112" s="730">
        <v>0.6532</v>
      </c>
      <c r="AX112" s="730">
        <v>0.72660000000000002</v>
      </c>
      <c r="AY112" s="730">
        <v>0.80820000000000003</v>
      </c>
      <c r="AZ112" s="730">
        <v>0.89900000000000002</v>
      </c>
      <c r="BA112" s="730">
        <v>1</v>
      </c>
      <c r="BB112" s="701">
        <v>1</v>
      </c>
      <c r="BC112" s="729">
        <v>191</v>
      </c>
      <c r="BD112" s="729">
        <v>191</v>
      </c>
      <c r="BE112" s="201" t="s">
        <v>86</v>
      </c>
      <c r="BF112" s="201" t="s">
        <v>929</v>
      </c>
      <c r="BG112" s="729">
        <v>196</v>
      </c>
      <c r="BH112" s="201" t="s">
        <v>87</v>
      </c>
      <c r="BI112" s="201" t="s">
        <v>86</v>
      </c>
      <c r="BJ112" s="201" t="s">
        <v>87</v>
      </c>
      <c r="BK112" s="729">
        <v>202</v>
      </c>
      <c r="BL112" s="201" t="s">
        <v>87</v>
      </c>
      <c r="BM112" s="201" t="s">
        <v>86</v>
      </c>
      <c r="BN112" s="201" t="s">
        <v>87</v>
      </c>
      <c r="BO112" s="729">
        <v>208</v>
      </c>
      <c r="BP112" s="201" t="s">
        <v>87</v>
      </c>
      <c r="BQ112" s="201" t="s">
        <v>86</v>
      </c>
      <c r="BR112" s="201" t="s">
        <v>87</v>
      </c>
      <c r="BS112" s="729">
        <v>215</v>
      </c>
      <c r="BT112" s="201" t="s">
        <v>87</v>
      </c>
      <c r="BU112" s="201" t="s">
        <v>86</v>
      </c>
      <c r="BV112" s="201" t="s">
        <v>87</v>
      </c>
      <c r="BW112" s="729">
        <v>221</v>
      </c>
      <c r="BX112" s="201" t="s">
        <v>87</v>
      </c>
      <c r="BY112" s="201" t="s">
        <v>86</v>
      </c>
      <c r="BZ112" s="201" t="s">
        <v>87</v>
      </c>
      <c r="CA112" s="729">
        <v>228</v>
      </c>
      <c r="CB112" s="201" t="s">
        <v>87</v>
      </c>
      <c r="CC112" s="201" t="s">
        <v>86</v>
      </c>
      <c r="CD112" s="201" t="s">
        <v>87</v>
      </c>
      <c r="CE112" s="729">
        <v>235</v>
      </c>
      <c r="CF112" s="201" t="s">
        <v>87</v>
      </c>
      <c r="CG112" s="201" t="s">
        <v>86</v>
      </c>
      <c r="CH112" s="201" t="s">
        <v>87</v>
      </c>
      <c r="CI112" s="729">
        <v>242</v>
      </c>
      <c r="CJ112" s="201" t="s">
        <v>87</v>
      </c>
      <c r="CK112" s="201" t="s">
        <v>86</v>
      </c>
      <c r="CL112" s="201" t="s">
        <v>87</v>
      </c>
      <c r="CM112" s="729">
        <v>249</v>
      </c>
      <c r="CN112" s="201" t="s">
        <v>87</v>
      </c>
      <c r="CO112" s="201" t="s">
        <v>86</v>
      </c>
      <c r="CP112" s="201" t="s">
        <v>87</v>
      </c>
      <c r="CQ112" s="729">
        <v>256</v>
      </c>
      <c r="CR112" s="201" t="s">
        <v>87</v>
      </c>
      <c r="CS112" s="201" t="s">
        <v>86</v>
      </c>
      <c r="CT112" s="201" t="s">
        <v>87</v>
      </c>
      <c r="CU112" s="729">
        <v>264</v>
      </c>
      <c r="CV112" s="201" t="s">
        <v>87</v>
      </c>
      <c r="CW112" s="201" t="s">
        <v>86</v>
      </c>
      <c r="CX112" s="201" t="s">
        <v>87</v>
      </c>
      <c r="CY112" s="729">
        <v>2707.2261450000001</v>
      </c>
      <c r="CZ112" s="201" t="s">
        <v>921</v>
      </c>
      <c r="DA112" s="201" t="s">
        <v>922</v>
      </c>
      <c r="DB112" s="201" t="s">
        <v>930</v>
      </c>
      <c r="DC112" s="201" t="s">
        <v>931</v>
      </c>
      <c r="DD112" s="201" t="s">
        <v>932</v>
      </c>
      <c r="DE112" s="201" t="s">
        <v>933</v>
      </c>
      <c r="DF112" s="153" t="s">
        <v>87</v>
      </c>
      <c r="DG112" s="153" t="s">
        <v>87</v>
      </c>
      <c r="DH112" s="153" t="s">
        <v>87</v>
      </c>
      <c r="DI112" s="153" t="s">
        <v>87</v>
      </c>
      <c r="DJ112" s="153" t="s">
        <v>87</v>
      </c>
      <c r="DK112" s="153" t="s">
        <v>87</v>
      </c>
    </row>
    <row r="113" spans="1:115" ht="102" customHeight="1">
      <c r="A113" s="386" t="s">
        <v>849</v>
      </c>
      <c r="B113" s="752"/>
      <c r="C113" s="227" t="s">
        <v>904</v>
      </c>
      <c r="D113" s="741"/>
      <c r="E113" s="36" t="s">
        <v>905</v>
      </c>
      <c r="F113" s="36" t="s">
        <v>927</v>
      </c>
      <c r="G113" s="36" t="s">
        <v>853</v>
      </c>
      <c r="H113" s="36" t="s">
        <v>405</v>
      </c>
      <c r="I113" s="169" t="s">
        <v>182</v>
      </c>
      <c r="J113" s="169" t="s">
        <v>182</v>
      </c>
      <c r="K113" s="219">
        <v>0.28999999999999998</v>
      </c>
      <c r="L113" s="34">
        <v>2017</v>
      </c>
      <c r="M113" s="36">
        <v>2020</v>
      </c>
      <c r="N113" s="36">
        <v>2030</v>
      </c>
      <c r="O113" s="339" t="s">
        <v>77</v>
      </c>
      <c r="P113" s="372" t="s">
        <v>907</v>
      </c>
      <c r="Q113" s="36" t="s">
        <v>908</v>
      </c>
      <c r="R113" s="36" t="s">
        <v>909</v>
      </c>
      <c r="S113" s="36" t="s">
        <v>910</v>
      </c>
      <c r="T113" s="36" t="s">
        <v>911</v>
      </c>
      <c r="U113" s="36" t="s">
        <v>912</v>
      </c>
      <c r="V113" s="36" t="s">
        <v>913</v>
      </c>
      <c r="W113" s="36" t="s">
        <v>914</v>
      </c>
      <c r="X113" s="36" t="s">
        <v>915</v>
      </c>
      <c r="Y113" s="36" t="s">
        <v>916</v>
      </c>
      <c r="Z113" s="36" t="s">
        <v>917</v>
      </c>
      <c r="AA113" s="219">
        <v>0.47</v>
      </c>
      <c r="AB113" s="731" t="s">
        <v>1222</v>
      </c>
      <c r="AC113" s="350">
        <v>5.7142857142857099E-3</v>
      </c>
      <c r="AD113" s="201" t="s">
        <v>1216</v>
      </c>
      <c r="AE113" s="201" t="s">
        <v>1217</v>
      </c>
      <c r="AF113" s="533" t="s">
        <v>129</v>
      </c>
      <c r="AG113" s="201" t="s">
        <v>919</v>
      </c>
      <c r="AH113" s="201" t="s">
        <v>106</v>
      </c>
      <c r="AI113" s="201" t="s">
        <v>84</v>
      </c>
      <c r="AJ113" s="201" t="s">
        <v>85</v>
      </c>
      <c r="AK113" s="201" t="s">
        <v>85</v>
      </c>
      <c r="AL113" s="201" t="s">
        <v>934</v>
      </c>
      <c r="AM113" s="201" t="s">
        <v>920</v>
      </c>
      <c r="AN113" s="732">
        <v>2020</v>
      </c>
      <c r="AO113" s="732">
        <v>2030</v>
      </c>
      <c r="AP113" s="701">
        <v>1</v>
      </c>
      <c r="AQ113" s="701">
        <v>1</v>
      </c>
      <c r="AR113" s="701">
        <v>1</v>
      </c>
      <c r="AS113" s="701">
        <v>1</v>
      </c>
      <c r="AT113" s="701">
        <v>1</v>
      </c>
      <c r="AU113" s="701">
        <v>1</v>
      </c>
      <c r="AV113" s="701">
        <v>1</v>
      </c>
      <c r="AW113" s="701">
        <v>1</v>
      </c>
      <c r="AX113" s="701">
        <v>1</v>
      </c>
      <c r="AY113" s="701">
        <v>1</v>
      </c>
      <c r="AZ113" s="701">
        <v>1</v>
      </c>
      <c r="BA113" s="701">
        <v>1</v>
      </c>
      <c r="BB113" s="201" t="s">
        <v>934</v>
      </c>
      <c r="BC113" s="729">
        <v>79</v>
      </c>
      <c r="BD113" s="729">
        <v>950</v>
      </c>
      <c r="BE113" s="201" t="s">
        <v>86</v>
      </c>
      <c r="BF113" s="201" t="s">
        <v>929</v>
      </c>
      <c r="BG113" s="729">
        <v>82</v>
      </c>
      <c r="BH113" s="201" t="s">
        <v>87</v>
      </c>
      <c r="BI113" s="201" t="s">
        <v>86</v>
      </c>
      <c r="BJ113" s="201" t="s">
        <v>87</v>
      </c>
      <c r="BK113" s="729">
        <v>84</v>
      </c>
      <c r="BL113" s="201" t="s">
        <v>87</v>
      </c>
      <c r="BM113" s="201" t="s">
        <v>86</v>
      </c>
      <c r="BN113" s="201" t="s">
        <v>87</v>
      </c>
      <c r="BO113" s="729">
        <v>87</v>
      </c>
      <c r="BP113" s="201" t="s">
        <v>87</v>
      </c>
      <c r="BQ113" s="201" t="s">
        <v>86</v>
      </c>
      <c r="BR113" s="201" t="s">
        <v>87</v>
      </c>
      <c r="BS113" s="729">
        <v>89</v>
      </c>
      <c r="BT113" s="201" t="s">
        <v>87</v>
      </c>
      <c r="BU113" s="201" t="s">
        <v>86</v>
      </c>
      <c r="BV113" s="201" t="s">
        <v>87</v>
      </c>
      <c r="BW113" s="729">
        <v>92</v>
      </c>
      <c r="BX113" s="201" t="s">
        <v>87</v>
      </c>
      <c r="BY113" s="201" t="s">
        <v>86</v>
      </c>
      <c r="BZ113" s="201" t="s">
        <v>87</v>
      </c>
      <c r="CA113" s="729">
        <v>95</v>
      </c>
      <c r="CB113" s="201" t="s">
        <v>87</v>
      </c>
      <c r="CC113" s="201" t="s">
        <v>86</v>
      </c>
      <c r="CD113" s="201" t="s">
        <v>87</v>
      </c>
      <c r="CE113" s="729">
        <v>97</v>
      </c>
      <c r="CF113" s="201" t="s">
        <v>87</v>
      </c>
      <c r="CG113" s="201" t="s">
        <v>86</v>
      </c>
      <c r="CH113" s="201" t="s">
        <v>87</v>
      </c>
      <c r="CI113" s="729">
        <v>100</v>
      </c>
      <c r="CJ113" s="201" t="s">
        <v>87</v>
      </c>
      <c r="CK113" s="201" t="s">
        <v>86</v>
      </c>
      <c r="CL113" s="201" t="s">
        <v>87</v>
      </c>
      <c r="CM113" s="729">
        <v>103</v>
      </c>
      <c r="CN113" s="201" t="s">
        <v>87</v>
      </c>
      <c r="CO113" s="201" t="s">
        <v>86</v>
      </c>
      <c r="CP113" s="201" t="s">
        <v>87</v>
      </c>
      <c r="CQ113" s="729">
        <v>106</v>
      </c>
      <c r="CR113" s="201" t="s">
        <v>87</v>
      </c>
      <c r="CS113" s="201" t="s">
        <v>86</v>
      </c>
      <c r="CT113" s="201" t="s">
        <v>87</v>
      </c>
      <c r="CU113" s="729">
        <v>110</v>
      </c>
      <c r="CV113" s="201" t="s">
        <v>87</v>
      </c>
      <c r="CW113" s="201" t="s">
        <v>86</v>
      </c>
      <c r="CX113" s="201" t="s">
        <v>87</v>
      </c>
      <c r="CY113" s="729">
        <v>1124.0087410000001</v>
      </c>
      <c r="CZ113" s="201" t="s">
        <v>921</v>
      </c>
      <c r="DA113" s="201" t="s">
        <v>922</v>
      </c>
      <c r="DB113" s="201" t="s">
        <v>923</v>
      </c>
      <c r="DC113" s="201" t="s">
        <v>924</v>
      </c>
      <c r="DD113" s="201" t="s">
        <v>925</v>
      </c>
      <c r="DE113" s="201" t="s">
        <v>926</v>
      </c>
      <c r="DF113" s="153" t="s">
        <v>87</v>
      </c>
      <c r="DG113" s="153" t="s">
        <v>87</v>
      </c>
      <c r="DH113" s="153" t="s">
        <v>87</v>
      </c>
      <c r="DI113" s="153" t="s">
        <v>87</v>
      </c>
      <c r="DJ113" s="153" t="s">
        <v>87</v>
      </c>
      <c r="DK113" s="153" t="s">
        <v>87</v>
      </c>
    </row>
    <row r="114" spans="1:115" ht="148.5" customHeight="1">
      <c r="A114" s="386" t="s">
        <v>849</v>
      </c>
      <c r="B114" s="752"/>
      <c r="C114" s="227" t="s">
        <v>904</v>
      </c>
      <c r="D114" s="741"/>
      <c r="E114" s="159" t="s">
        <v>905</v>
      </c>
      <c r="F114" s="36" t="s">
        <v>927</v>
      </c>
      <c r="G114" s="159" t="s">
        <v>853</v>
      </c>
      <c r="H114" s="159" t="s">
        <v>405</v>
      </c>
      <c r="I114" s="35" t="s">
        <v>77</v>
      </c>
      <c r="J114" s="35" t="s">
        <v>77</v>
      </c>
      <c r="K114" s="255">
        <v>0.28999999999999998</v>
      </c>
      <c r="L114" s="34">
        <v>2017</v>
      </c>
      <c r="M114" s="159">
        <v>2020</v>
      </c>
      <c r="N114" s="159">
        <v>2030</v>
      </c>
      <c r="O114" s="339" t="s">
        <v>77</v>
      </c>
      <c r="P114" s="372" t="s">
        <v>907</v>
      </c>
      <c r="Q114" s="36" t="s">
        <v>908</v>
      </c>
      <c r="R114" s="36" t="s">
        <v>909</v>
      </c>
      <c r="S114" s="36" t="s">
        <v>910</v>
      </c>
      <c r="T114" s="36" t="s">
        <v>911</v>
      </c>
      <c r="U114" s="36" t="s">
        <v>912</v>
      </c>
      <c r="V114" s="36" t="s">
        <v>913</v>
      </c>
      <c r="W114" s="36" t="s">
        <v>914</v>
      </c>
      <c r="X114" s="36" t="s">
        <v>915</v>
      </c>
      <c r="Y114" s="36" t="s">
        <v>916</v>
      </c>
      <c r="Z114" s="36" t="s">
        <v>917</v>
      </c>
      <c r="AA114" s="219">
        <v>0.47</v>
      </c>
      <c r="AB114" s="389" t="s">
        <v>935</v>
      </c>
      <c r="AC114" s="350">
        <v>5.7142857142857099E-3</v>
      </c>
      <c r="AD114" s="256" t="s">
        <v>936</v>
      </c>
      <c r="AE114" s="710" t="s">
        <v>937</v>
      </c>
      <c r="AF114" s="533" t="s">
        <v>129</v>
      </c>
      <c r="AG114" s="555" t="s">
        <v>938</v>
      </c>
      <c r="AH114" s="494" t="s">
        <v>106</v>
      </c>
      <c r="AI114" s="80" t="s">
        <v>84</v>
      </c>
      <c r="AJ114" s="723" t="s">
        <v>232</v>
      </c>
      <c r="AK114" s="724" t="s">
        <v>232</v>
      </c>
      <c r="AL114" s="80">
        <v>5.6929999999999996</v>
      </c>
      <c r="AM114" s="80">
        <v>2019</v>
      </c>
      <c r="AN114" s="319">
        <v>2019</v>
      </c>
      <c r="AO114" s="319">
        <v>2030</v>
      </c>
      <c r="AP114" s="80">
        <v>5.6929999999999996</v>
      </c>
      <c r="AQ114" s="80">
        <v>5.6929999999999996</v>
      </c>
      <c r="AR114" s="80">
        <v>5.6929999999999996</v>
      </c>
      <c r="AS114" s="80">
        <v>5.6929999999999996</v>
      </c>
      <c r="AT114" s="80">
        <v>5.6929999999999996</v>
      </c>
      <c r="AU114" s="80">
        <v>5.6929999999999996</v>
      </c>
      <c r="AV114" s="80">
        <v>5.6929999999999996</v>
      </c>
      <c r="AW114" s="80">
        <v>5.6929999999999996</v>
      </c>
      <c r="AX114" s="80">
        <v>5.6929999999999996</v>
      </c>
      <c r="AY114" s="80">
        <v>5.6929999999999996</v>
      </c>
      <c r="AZ114" s="80">
        <v>5.6929999999999996</v>
      </c>
      <c r="BA114" s="80">
        <v>5.6929999999999996</v>
      </c>
      <c r="BB114" s="80">
        <v>5.6929999999999996</v>
      </c>
      <c r="BC114" s="575" t="s">
        <v>87</v>
      </c>
      <c r="BD114" s="575" t="s">
        <v>87</v>
      </c>
      <c r="BE114" s="725" t="s">
        <v>125</v>
      </c>
      <c r="BF114" s="575" t="s">
        <v>87</v>
      </c>
      <c r="BG114" s="575" t="s">
        <v>87</v>
      </c>
      <c r="BH114" s="575" t="s">
        <v>87</v>
      </c>
      <c r="BI114" s="726" t="s">
        <v>125</v>
      </c>
      <c r="BJ114" s="575" t="s">
        <v>87</v>
      </c>
      <c r="BK114" s="575" t="s">
        <v>87</v>
      </c>
      <c r="BL114" s="575" t="s">
        <v>87</v>
      </c>
      <c r="BM114" s="726" t="s">
        <v>86</v>
      </c>
      <c r="BN114" s="575" t="s">
        <v>87</v>
      </c>
      <c r="BO114" s="575" t="s">
        <v>87</v>
      </c>
      <c r="BP114" s="575" t="s">
        <v>87</v>
      </c>
      <c r="BQ114" s="726" t="s">
        <v>86</v>
      </c>
      <c r="BR114" s="575" t="s">
        <v>87</v>
      </c>
      <c r="BS114" s="575" t="s">
        <v>87</v>
      </c>
      <c r="BT114" s="575" t="s">
        <v>87</v>
      </c>
      <c r="BU114" s="726" t="s">
        <v>86</v>
      </c>
      <c r="BV114" s="575" t="s">
        <v>87</v>
      </c>
      <c r="BW114" s="575" t="s">
        <v>87</v>
      </c>
      <c r="BX114" s="575" t="s">
        <v>87</v>
      </c>
      <c r="BY114" s="726" t="s">
        <v>86</v>
      </c>
      <c r="BZ114" s="575" t="s">
        <v>87</v>
      </c>
      <c r="CA114" s="575" t="s">
        <v>87</v>
      </c>
      <c r="CB114" s="575" t="s">
        <v>87</v>
      </c>
      <c r="CC114" s="726" t="s">
        <v>86</v>
      </c>
      <c r="CD114" s="575" t="s">
        <v>87</v>
      </c>
      <c r="CE114" s="575" t="s">
        <v>87</v>
      </c>
      <c r="CF114" s="575" t="s">
        <v>87</v>
      </c>
      <c r="CG114" s="726" t="s">
        <v>86</v>
      </c>
      <c r="CH114" s="575" t="s">
        <v>87</v>
      </c>
      <c r="CI114" s="575" t="s">
        <v>87</v>
      </c>
      <c r="CJ114" s="575" t="s">
        <v>87</v>
      </c>
      <c r="CK114" s="726" t="s">
        <v>86</v>
      </c>
      <c r="CL114" s="575" t="s">
        <v>87</v>
      </c>
      <c r="CM114" s="575" t="s">
        <v>87</v>
      </c>
      <c r="CN114" s="575" t="s">
        <v>87</v>
      </c>
      <c r="CO114" s="726" t="s">
        <v>86</v>
      </c>
      <c r="CP114" s="575" t="s">
        <v>87</v>
      </c>
      <c r="CQ114" s="575" t="s">
        <v>87</v>
      </c>
      <c r="CR114" s="575" t="s">
        <v>87</v>
      </c>
      <c r="CS114" s="726" t="s">
        <v>86</v>
      </c>
      <c r="CT114" s="575" t="s">
        <v>87</v>
      </c>
      <c r="CU114" s="575" t="s">
        <v>87</v>
      </c>
      <c r="CV114" s="575" t="s">
        <v>87</v>
      </c>
      <c r="CW114" s="726" t="s">
        <v>86</v>
      </c>
      <c r="CX114" s="575" t="s">
        <v>87</v>
      </c>
      <c r="CY114" s="315">
        <v>0</v>
      </c>
      <c r="CZ114" s="492" t="s">
        <v>921</v>
      </c>
      <c r="DA114" s="493" t="s">
        <v>939</v>
      </c>
      <c r="DB114" s="174" t="s">
        <v>940</v>
      </c>
      <c r="DC114" s="80" t="s">
        <v>941</v>
      </c>
      <c r="DD114" s="80">
        <v>3102340618</v>
      </c>
      <c r="DE114" s="494" t="s">
        <v>942</v>
      </c>
      <c r="DF114" s="80" t="s">
        <v>921</v>
      </c>
      <c r="DG114" s="80" t="s">
        <v>939</v>
      </c>
      <c r="DH114" s="80" t="s">
        <v>943</v>
      </c>
      <c r="DI114" s="727"/>
      <c r="DJ114" s="80">
        <v>3241000</v>
      </c>
      <c r="DK114" s="728"/>
    </row>
    <row r="115" spans="1:115" ht="112.5" customHeight="1">
      <c r="A115" s="386" t="s">
        <v>849</v>
      </c>
      <c r="B115" s="752"/>
      <c r="C115" s="227" t="s">
        <v>904</v>
      </c>
      <c r="D115" s="742"/>
      <c r="E115" s="259" t="s">
        <v>905</v>
      </c>
      <c r="F115" s="36" t="s">
        <v>927</v>
      </c>
      <c r="G115" s="259" t="s">
        <v>853</v>
      </c>
      <c r="H115" s="259" t="s">
        <v>405</v>
      </c>
      <c r="I115" s="35" t="s">
        <v>77</v>
      </c>
      <c r="J115" s="35" t="s">
        <v>77</v>
      </c>
      <c r="K115" s="260">
        <v>0.28999999999999998</v>
      </c>
      <c r="L115" s="34">
        <v>2017</v>
      </c>
      <c r="M115" s="259">
        <v>2020</v>
      </c>
      <c r="N115" s="259">
        <v>2030</v>
      </c>
      <c r="O115" s="339" t="s">
        <v>77</v>
      </c>
      <c r="P115" s="372" t="s">
        <v>907</v>
      </c>
      <c r="Q115" s="36" t="s">
        <v>908</v>
      </c>
      <c r="R115" s="36" t="s">
        <v>909</v>
      </c>
      <c r="S115" s="36" t="s">
        <v>910</v>
      </c>
      <c r="T115" s="36" t="s">
        <v>911</v>
      </c>
      <c r="U115" s="36" t="s">
        <v>912</v>
      </c>
      <c r="V115" s="36" t="s">
        <v>913</v>
      </c>
      <c r="W115" s="36" t="s">
        <v>914</v>
      </c>
      <c r="X115" s="36" t="s">
        <v>915</v>
      </c>
      <c r="Y115" s="36" t="s">
        <v>916</v>
      </c>
      <c r="Z115" s="36" t="s">
        <v>917</v>
      </c>
      <c r="AA115" s="219">
        <v>0.47</v>
      </c>
      <c r="AB115" s="389" t="s">
        <v>944</v>
      </c>
      <c r="AC115" s="350">
        <v>5.7142857142857099E-3</v>
      </c>
      <c r="AD115" s="387" t="s">
        <v>945</v>
      </c>
      <c r="AE115" s="135" t="s">
        <v>946</v>
      </c>
      <c r="AF115" s="99" t="s">
        <v>1223</v>
      </c>
      <c r="AG115" s="554" t="s">
        <v>938</v>
      </c>
      <c r="AH115" s="58" t="s">
        <v>106</v>
      </c>
      <c r="AI115" s="58" t="s">
        <v>75</v>
      </c>
      <c r="AJ115" s="34" t="s">
        <v>232</v>
      </c>
      <c r="AK115" s="34" t="s">
        <v>232</v>
      </c>
      <c r="AL115" s="733">
        <v>30000</v>
      </c>
      <c r="AM115" s="734">
        <v>2018</v>
      </c>
      <c r="AN115" s="423">
        <v>2019</v>
      </c>
      <c r="AO115" s="423">
        <v>2030</v>
      </c>
      <c r="AP115" s="38">
        <v>30000</v>
      </c>
      <c r="AQ115" s="38">
        <v>31500</v>
      </c>
      <c r="AR115" s="38">
        <v>33075</v>
      </c>
      <c r="AS115" s="38">
        <v>34729</v>
      </c>
      <c r="AT115" s="38">
        <v>36465</v>
      </c>
      <c r="AU115" s="38">
        <v>38288</v>
      </c>
      <c r="AV115" s="38">
        <v>40202</v>
      </c>
      <c r="AW115" s="38">
        <v>42212</v>
      </c>
      <c r="AX115" s="38">
        <v>44322</v>
      </c>
      <c r="AY115" s="38">
        <v>46538</v>
      </c>
      <c r="AZ115" s="38">
        <v>48864</v>
      </c>
      <c r="BA115" s="38">
        <v>51307</v>
      </c>
      <c r="BB115" s="57">
        <v>51307</v>
      </c>
      <c r="BC115" s="574" t="s">
        <v>87</v>
      </c>
      <c r="BD115" s="574" t="s">
        <v>87</v>
      </c>
      <c r="BE115" s="564" t="s">
        <v>125</v>
      </c>
      <c r="BF115" s="574" t="s">
        <v>87</v>
      </c>
      <c r="BG115" s="574" t="s">
        <v>87</v>
      </c>
      <c r="BH115" s="574" t="s">
        <v>87</v>
      </c>
      <c r="BI115" s="148" t="s">
        <v>125</v>
      </c>
      <c r="BJ115" s="574" t="s">
        <v>87</v>
      </c>
      <c r="BK115" s="574" t="s">
        <v>87</v>
      </c>
      <c r="BL115" s="574" t="s">
        <v>87</v>
      </c>
      <c r="BM115" s="151" t="s">
        <v>947</v>
      </c>
      <c r="BN115" s="574" t="s">
        <v>87</v>
      </c>
      <c r="BO115" s="574" t="s">
        <v>87</v>
      </c>
      <c r="BP115" s="574" t="s">
        <v>87</v>
      </c>
      <c r="BQ115" s="151" t="s">
        <v>947</v>
      </c>
      <c r="BR115" s="574" t="s">
        <v>87</v>
      </c>
      <c r="BS115" s="574" t="s">
        <v>87</v>
      </c>
      <c r="BT115" s="574" t="s">
        <v>87</v>
      </c>
      <c r="BU115" s="151" t="s">
        <v>947</v>
      </c>
      <c r="BV115" s="574" t="s">
        <v>87</v>
      </c>
      <c r="BW115" s="574" t="s">
        <v>87</v>
      </c>
      <c r="BX115" s="574" t="s">
        <v>87</v>
      </c>
      <c r="BY115" s="151" t="s">
        <v>947</v>
      </c>
      <c r="BZ115" s="574" t="s">
        <v>87</v>
      </c>
      <c r="CA115" s="574" t="s">
        <v>87</v>
      </c>
      <c r="CB115" s="574" t="s">
        <v>87</v>
      </c>
      <c r="CC115" s="151" t="s">
        <v>947</v>
      </c>
      <c r="CD115" s="574" t="s">
        <v>87</v>
      </c>
      <c r="CE115" s="574" t="s">
        <v>87</v>
      </c>
      <c r="CF115" s="574" t="s">
        <v>87</v>
      </c>
      <c r="CG115" s="151" t="s">
        <v>947</v>
      </c>
      <c r="CH115" s="574" t="s">
        <v>87</v>
      </c>
      <c r="CI115" s="574" t="s">
        <v>87</v>
      </c>
      <c r="CJ115" s="574" t="s">
        <v>87</v>
      </c>
      <c r="CK115" s="151" t="s">
        <v>947</v>
      </c>
      <c r="CL115" s="574" t="s">
        <v>87</v>
      </c>
      <c r="CM115" s="574" t="s">
        <v>87</v>
      </c>
      <c r="CN115" s="574" t="s">
        <v>87</v>
      </c>
      <c r="CO115" s="151" t="s">
        <v>947</v>
      </c>
      <c r="CP115" s="574" t="s">
        <v>87</v>
      </c>
      <c r="CQ115" s="574" t="s">
        <v>87</v>
      </c>
      <c r="CR115" s="574" t="s">
        <v>87</v>
      </c>
      <c r="CS115" s="151" t="s">
        <v>947</v>
      </c>
      <c r="CT115" s="574" t="s">
        <v>87</v>
      </c>
      <c r="CU115" s="574" t="s">
        <v>87</v>
      </c>
      <c r="CV115" s="574" t="s">
        <v>87</v>
      </c>
      <c r="CW115" s="151" t="s">
        <v>947</v>
      </c>
      <c r="CX115" s="574"/>
      <c r="CY115" s="210">
        <v>0</v>
      </c>
      <c r="CZ115" s="491" t="s">
        <v>921</v>
      </c>
      <c r="DA115" s="36" t="s">
        <v>939</v>
      </c>
      <c r="DB115" s="17" t="s">
        <v>948</v>
      </c>
      <c r="DC115" s="58" t="s">
        <v>941</v>
      </c>
      <c r="DD115" s="58">
        <v>3102340618</v>
      </c>
      <c r="DE115" s="58" t="s">
        <v>942</v>
      </c>
      <c r="DF115" s="33" t="s">
        <v>87</v>
      </c>
      <c r="DG115" s="33" t="s">
        <v>87</v>
      </c>
      <c r="DH115" s="33" t="s">
        <v>87</v>
      </c>
      <c r="DI115" s="33" t="s">
        <v>87</v>
      </c>
      <c r="DJ115" s="33" t="s">
        <v>87</v>
      </c>
      <c r="DK115" s="33" t="s">
        <v>87</v>
      </c>
    </row>
    <row r="116" spans="1:115" ht="103.5" customHeight="1">
      <c r="A116" s="386" t="s">
        <v>849</v>
      </c>
      <c r="B116" s="753"/>
      <c r="C116" s="227" t="s">
        <v>949</v>
      </c>
      <c r="D116" s="344">
        <v>2.8571428571428598E-2</v>
      </c>
      <c r="E116" s="36" t="s">
        <v>950</v>
      </c>
      <c r="F116" s="36" t="s">
        <v>951</v>
      </c>
      <c r="G116" s="36" t="s">
        <v>853</v>
      </c>
      <c r="H116" s="36" t="s">
        <v>477</v>
      </c>
      <c r="I116" s="169" t="s">
        <v>182</v>
      </c>
      <c r="J116" s="169" t="s">
        <v>182</v>
      </c>
      <c r="K116" s="239">
        <v>8.5526810944694951</v>
      </c>
      <c r="L116" s="34">
        <v>2018</v>
      </c>
      <c r="M116" s="36">
        <v>2020</v>
      </c>
      <c r="N116" s="36">
        <v>2030</v>
      </c>
      <c r="O116" s="339" t="s">
        <v>77</v>
      </c>
      <c r="P116" s="379">
        <v>7.3771388817234556</v>
      </c>
      <c r="Q116" s="239">
        <v>6.9924735557363711</v>
      </c>
      <c r="R116" s="239">
        <v>6.6123377405788881</v>
      </c>
      <c r="S116" s="239">
        <v>6.2822825888501264</v>
      </c>
      <c r="T116" s="239">
        <v>5.9506392019258429</v>
      </c>
      <c r="U116" s="239">
        <v>5.6643633230997166</v>
      </c>
      <c r="V116" s="239">
        <v>4.9299138793344417</v>
      </c>
      <c r="W116" s="239">
        <v>4.6858530151491165</v>
      </c>
      <c r="X116" s="239">
        <v>4.441406741561944</v>
      </c>
      <c r="Y116" s="239">
        <v>4.1980595087282593</v>
      </c>
      <c r="Z116" s="239">
        <v>3.9569816737340009</v>
      </c>
      <c r="AA116" s="239">
        <v>3.9569816737340009</v>
      </c>
      <c r="AB116" s="172" t="s">
        <v>952</v>
      </c>
      <c r="AC116" s="350">
        <v>2.8571428571428598E-2</v>
      </c>
      <c r="AD116" s="201" t="s">
        <v>953</v>
      </c>
      <c r="AE116" s="201" t="s">
        <v>954</v>
      </c>
      <c r="AF116" s="533" t="s">
        <v>129</v>
      </c>
      <c r="AG116" s="201" t="s">
        <v>919</v>
      </c>
      <c r="AH116" s="201" t="s">
        <v>106</v>
      </c>
      <c r="AI116" s="201" t="s">
        <v>115</v>
      </c>
      <c r="AJ116" s="201" t="s">
        <v>85</v>
      </c>
      <c r="AK116" s="201" t="s">
        <v>85</v>
      </c>
      <c r="AL116" s="705">
        <v>86374</v>
      </c>
      <c r="AM116" s="201">
        <v>2018</v>
      </c>
      <c r="AN116" s="732">
        <v>2020</v>
      </c>
      <c r="AO116" s="732">
        <v>2030</v>
      </c>
      <c r="AP116" s="201">
        <v>89829</v>
      </c>
      <c r="AQ116" s="201">
        <v>74558</v>
      </c>
      <c r="AR116" s="201">
        <v>80523</v>
      </c>
      <c r="AS116" s="201">
        <v>86964</v>
      </c>
      <c r="AT116" s="201">
        <v>93922</v>
      </c>
      <c r="AU116" s="201">
        <v>77955</v>
      </c>
      <c r="AV116" s="201">
        <v>84191</v>
      </c>
      <c r="AW116" s="201">
        <v>90927</v>
      </c>
      <c r="AX116" s="201">
        <v>98201</v>
      </c>
      <c r="AY116" s="201">
        <v>81507</v>
      </c>
      <c r="AZ116" s="201">
        <v>88027</v>
      </c>
      <c r="BA116" s="201">
        <v>95069</v>
      </c>
      <c r="BB116" s="201">
        <v>1041673</v>
      </c>
      <c r="BC116" s="729">
        <v>381</v>
      </c>
      <c r="BD116" s="729">
        <v>381</v>
      </c>
      <c r="BE116" s="201" t="s">
        <v>86</v>
      </c>
      <c r="BF116" s="201" t="s">
        <v>955</v>
      </c>
      <c r="BG116" s="729">
        <v>393</v>
      </c>
      <c r="BH116" s="201" t="s">
        <v>87</v>
      </c>
      <c r="BI116" s="201" t="s">
        <v>86</v>
      </c>
      <c r="BJ116" s="201" t="s">
        <v>87</v>
      </c>
      <c r="BK116" s="729">
        <v>404</v>
      </c>
      <c r="BL116" s="201" t="s">
        <v>87</v>
      </c>
      <c r="BM116" s="201" t="s">
        <v>86</v>
      </c>
      <c r="BN116" s="201" t="s">
        <v>87</v>
      </c>
      <c r="BO116" s="729">
        <v>417</v>
      </c>
      <c r="BP116" s="201" t="s">
        <v>87</v>
      </c>
      <c r="BQ116" s="201" t="s">
        <v>86</v>
      </c>
      <c r="BR116" s="201" t="s">
        <v>87</v>
      </c>
      <c r="BS116" s="729">
        <v>429</v>
      </c>
      <c r="BT116" s="201" t="s">
        <v>87</v>
      </c>
      <c r="BU116" s="201" t="s">
        <v>86</v>
      </c>
      <c r="BV116" s="201" t="s">
        <v>87</v>
      </c>
      <c r="BW116" s="729">
        <v>442</v>
      </c>
      <c r="BX116" s="201" t="s">
        <v>87</v>
      </c>
      <c r="BY116" s="201" t="s">
        <v>86</v>
      </c>
      <c r="BZ116" s="201" t="s">
        <v>87</v>
      </c>
      <c r="CA116" s="729">
        <v>455</v>
      </c>
      <c r="CB116" s="201" t="s">
        <v>87</v>
      </c>
      <c r="CC116" s="201" t="s">
        <v>86</v>
      </c>
      <c r="CD116" s="201" t="s">
        <v>87</v>
      </c>
      <c r="CE116" s="729">
        <v>469</v>
      </c>
      <c r="CF116" s="201" t="s">
        <v>87</v>
      </c>
      <c r="CG116" s="201" t="s">
        <v>86</v>
      </c>
      <c r="CH116" s="201" t="s">
        <v>87</v>
      </c>
      <c r="CI116" s="729">
        <v>483</v>
      </c>
      <c r="CJ116" s="201" t="s">
        <v>87</v>
      </c>
      <c r="CK116" s="201" t="s">
        <v>86</v>
      </c>
      <c r="CL116" s="201" t="s">
        <v>87</v>
      </c>
      <c r="CM116" s="729">
        <v>497</v>
      </c>
      <c r="CN116" s="201" t="s">
        <v>87</v>
      </c>
      <c r="CO116" s="201" t="s">
        <v>86</v>
      </c>
      <c r="CP116" s="201" t="s">
        <v>87</v>
      </c>
      <c r="CQ116" s="729">
        <v>512</v>
      </c>
      <c r="CR116" s="201" t="s">
        <v>87</v>
      </c>
      <c r="CS116" s="201" t="s">
        <v>86</v>
      </c>
      <c r="CT116" s="201" t="s">
        <v>87</v>
      </c>
      <c r="CU116" s="729">
        <v>528</v>
      </c>
      <c r="CV116" s="201" t="s">
        <v>87</v>
      </c>
      <c r="CW116" s="201" t="s">
        <v>86</v>
      </c>
      <c r="CX116" s="201" t="s">
        <v>87</v>
      </c>
      <c r="CY116" s="729">
        <v>5409.9307090000002</v>
      </c>
      <c r="CZ116" s="201" t="s">
        <v>921</v>
      </c>
      <c r="DA116" s="201" t="s">
        <v>922</v>
      </c>
      <c r="DB116" s="201" t="s">
        <v>956</v>
      </c>
      <c r="DC116" s="201" t="s">
        <v>1218</v>
      </c>
      <c r="DD116" s="201" t="s">
        <v>957</v>
      </c>
      <c r="DE116" s="201" t="s">
        <v>1219</v>
      </c>
      <c r="DF116" s="45" t="s">
        <v>87</v>
      </c>
      <c r="DG116" s="45" t="s">
        <v>87</v>
      </c>
      <c r="DH116" s="45" t="s">
        <v>87</v>
      </c>
      <c r="DI116" s="45" t="s">
        <v>87</v>
      </c>
      <c r="DJ116" s="45" t="s">
        <v>87</v>
      </c>
      <c r="DK116" s="45" t="s">
        <v>87</v>
      </c>
    </row>
    <row r="117" spans="1:115" ht="15" customHeight="1">
      <c r="AD117" s="18"/>
      <c r="AE117" s="18"/>
      <c r="AF117" s="736"/>
      <c r="AG117" s="735"/>
    </row>
  </sheetData>
  <sheetProtection algorithmName="SHA-512" hashValue="XS2RqehEFwG0mrBtM1/S9mpI7kA1xuDiK/81BIKZUDuqM82SOX96RA1fSkINOy6VFzEIH1Xtse4Sb7M8itG6sw==" saltValue="CTq7XVMQAPK6i/Nbh5NwyA==" spinCount="100000" sheet="1" objects="1" scenarios="1"/>
  <autoFilter ref="A12:DK116"/>
  <customSheetViews>
    <customSheetView guid="{DDE55053-DD5F-5B44-9EAB-7E65C7BC4571}" showAutoFilter="1" hiddenRows="1" topLeftCell="AK10">
      <pane ySplit="3" topLeftCell="A28" activePane="bottomLeft" state="frozen"/>
      <selection pane="bottomLeft" activeCell="AL30" sqref="AL30"/>
      <pageMargins left="0" right="0" top="0" bottom="0" header="0" footer="0"/>
      <pageSetup orientation="portrait" r:id="rId1"/>
      <autoFilter ref="A12:DK117"/>
    </customSheetView>
  </customSheetViews>
  <mergeCells count="109">
    <mergeCell ref="A1:DK1"/>
    <mergeCell ref="A2:DK2"/>
    <mergeCell ref="A3:C3"/>
    <mergeCell ref="D3:DK3"/>
    <mergeCell ref="D4:DK4"/>
    <mergeCell ref="O11:Q11"/>
    <mergeCell ref="AA11:AA12"/>
    <mergeCell ref="AB11:AB12"/>
    <mergeCell ref="AF11:AF12"/>
    <mergeCell ref="AG11:AG12"/>
    <mergeCell ref="AH11:AH12"/>
    <mergeCell ref="D5:DK5"/>
    <mergeCell ref="D6:DK6"/>
    <mergeCell ref="B7:E7"/>
    <mergeCell ref="G7:I7"/>
    <mergeCell ref="J7:DK7"/>
    <mergeCell ref="DF11:DF12"/>
    <mergeCell ref="DF10:DK10"/>
    <mergeCell ref="DJ11:DJ12"/>
    <mergeCell ref="DK11:DK12"/>
    <mergeCell ref="DI11:DI12"/>
    <mergeCell ref="B8:D8"/>
    <mergeCell ref="F8:J8"/>
    <mergeCell ref="Q8:AB8"/>
    <mergeCell ref="AF8:AH8"/>
    <mergeCell ref="AQ8:BB8"/>
    <mergeCell ref="BC8:BF8"/>
    <mergeCell ref="BH8:BK8"/>
    <mergeCell ref="BL8:DK8"/>
    <mergeCell ref="A9:DK9"/>
    <mergeCell ref="C11:C12"/>
    <mergeCell ref="D11:D12"/>
    <mergeCell ref="E11:E12"/>
    <mergeCell ref="F11:F12"/>
    <mergeCell ref="G11:G12"/>
    <mergeCell ref="H11:H12"/>
    <mergeCell ref="I11:I12"/>
    <mergeCell ref="DG11:DG12"/>
    <mergeCell ref="DH11:DH12"/>
    <mergeCell ref="DA11:DA12"/>
    <mergeCell ref="DB11:DB12"/>
    <mergeCell ref="DC11:DC12"/>
    <mergeCell ref="A10:A12"/>
    <mergeCell ref="B10:B12"/>
    <mergeCell ref="C10:AA10"/>
    <mergeCell ref="AB10:AM10"/>
    <mergeCell ref="AN10:AO11"/>
    <mergeCell ref="J11:J12"/>
    <mergeCell ref="K11:L11"/>
    <mergeCell ref="M11:N11"/>
    <mergeCell ref="AI11:AI12"/>
    <mergeCell ref="AJ11:AJ12"/>
    <mergeCell ref="AK11:AK12"/>
    <mergeCell ref="AL11:AM11"/>
    <mergeCell ref="BC11:BF11"/>
    <mergeCell ref="BG11:BJ11"/>
    <mergeCell ref="AC11:AC12"/>
    <mergeCell ref="AD11:AD12"/>
    <mergeCell ref="AE11:AE12"/>
    <mergeCell ref="DD11:DD12"/>
    <mergeCell ref="AP10:AZ11"/>
    <mergeCell ref="BB10:BB12"/>
    <mergeCell ref="BC10:CY10"/>
    <mergeCell ref="CZ10:DE10"/>
    <mergeCell ref="DE11:DE12"/>
    <mergeCell ref="BO11:BR11"/>
    <mergeCell ref="CI11:CL11"/>
    <mergeCell ref="CM11:CP11"/>
    <mergeCell ref="CQ11:CT11"/>
    <mergeCell ref="CU11:CX11"/>
    <mergeCell ref="CY11:CY12"/>
    <mergeCell ref="CZ11:CZ12"/>
    <mergeCell ref="BS11:BV11"/>
    <mergeCell ref="BW11:BZ11"/>
    <mergeCell ref="CA11:CD11"/>
    <mergeCell ref="CE11:CH11"/>
    <mergeCell ref="BK11:BN11"/>
    <mergeCell ref="D48:D52"/>
    <mergeCell ref="D53:D58"/>
    <mergeCell ref="D59:D64"/>
    <mergeCell ref="D65:D68"/>
    <mergeCell ref="D69:D71"/>
    <mergeCell ref="B13:B32"/>
    <mergeCell ref="B33:B47"/>
    <mergeCell ref="B48:B58"/>
    <mergeCell ref="B59:B74"/>
    <mergeCell ref="D13:D16"/>
    <mergeCell ref="D17:D24"/>
    <mergeCell ref="D25:D29"/>
    <mergeCell ref="D30:D32"/>
    <mergeCell ref="D33:D34"/>
    <mergeCell ref="D39:D40"/>
    <mergeCell ref="D43:D44"/>
    <mergeCell ref="D45:D47"/>
    <mergeCell ref="D35:D38"/>
    <mergeCell ref="D101:D103"/>
    <mergeCell ref="D105:D107"/>
    <mergeCell ref="D109:D110"/>
    <mergeCell ref="D73:D74"/>
    <mergeCell ref="D75:D80"/>
    <mergeCell ref="D81:D82"/>
    <mergeCell ref="D86:D89"/>
    <mergeCell ref="D90:D92"/>
    <mergeCell ref="B86:B104"/>
    <mergeCell ref="B105:B116"/>
    <mergeCell ref="B75:B85"/>
    <mergeCell ref="D111:D115"/>
    <mergeCell ref="D95:D96"/>
    <mergeCell ref="D97:D100"/>
  </mergeCells>
  <dataValidations count="20">
    <dataValidation allowBlank="1" sqref="CS91 CQ91 CI91 CK91 CU91 CO91 BC90 BG91:BH92 CC91 CG91 AP104 BK91 BM91 BQ91 BO91 BU91 BS91 BW91 BF86:BF106 BY91 CA91 CE91 AP91:AP92 BC104:BD104 BC91:BD92 CW91"/>
    <dataValidation allowBlank="1" showInputMessage="1" showErrorMessage="1" prompt="La celda debe contener solo texto" sqref="DH72:DJ72 DB59:DD60 DB62:DD71 DB73:DD74">
      <formula1>ISTEXT(DB59)</formula1>
    </dataValidation>
    <dataValidation type="custom" allowBlank="1" showInputMessage="1" showErrorMessage="1" error="La celda debe contener solo texto" sqref="DC100:DD100 DB101:DD103">
      <formula1>ISTEXT(DB100)</formula1>
    </dataValidation>
    <dataValidation type="custom" allowBlank="1" showInputMessage="1" showErrorMessage="1" sqref="AB100:AB101 AB65:AB74 AD61 AB61 AD73 AD66:AD70">
      <formula1>ISTEXT(AB61)</formula1>
    </dataValidation>
    <dataValidation type="custom" allowBlank="1" showInputMessage="1" showErrorMessage="1" prompt="La celda es de solo texto" sqref="A13:A32 A48:A58 A75:A104">
      <formula1>ISTEXT(A13)</formula1>
    </dataValidation>
    <dataValidation allowBlank="1" showErrorMessage="1" sqref="DA86 DA20:DA21 DA13:DA17 DA30 DA32 G7:I7"/>
    <dataValidation type="decimal" allowBlank="1" showErrorMessage="1" sqref="AG78:AG79 AL22:AL25 AL15 AL49 AL75:AL79 AL81:AL83 AL54 AL59:AL64">
      <formula1>0</formula1>
      <formula2>500000000</formula2>
    </dataValidation>
    <dataValidation type="list" allowBlank="1" showErrorMessage="1" sqref="DG59:DG60 DA53:DA55 DA31 DA59:DA60 DA69 DA62:DA64 DA48:DA50 DA25:DA26 DA22 DG62:DG63 DG48:DG49 DG52:DG54 DA28">
      <formula1>INDIRECT(CZ22)</formula1>
    </dataValidation>
    <dataValidation type="decimal" allowBlank="1" showErrorMessage="1" sqref="AH76 M23:N32 AM25 AM15 AM22 AM54 AL23:AM24 AM59:AM64 AM75:AM79 AM81:AM83 AM49">
      <formula1>2000</formula1>
      <formula2>500000000</formula2>
    </dataValidation>
    <dataValidation type="list" allowBlank="1" showErrorMessage="1" sqref="BH8">
      <formula1>INDIRECT($AQ$8)</formula1>
    </dataValidation>
    <dataValidation type="date" allowBlank="1" showErrorMessage="1" sqref="AM23:AM24 AN15:AO15">
      <formula1>36526</formula1>
      <formula2>58806</formula2>
    </dataValidation>
    <dataValidation type="custom" allowBlank="1" showErrorMessage="1" sqref="AD22 AD15 AB22:AB24 AD53:AD55 AD25 AD23:AE24 AD75:AD81 AD83 AD82:AE82 AB75:AB85 AD49 AB53:AB55 AB48:AB50 C13:C29 C48:C58 C75:C96">
      <formula1>ISTEXT(C13)</formula1>
    </dataValidation>
    <dataValidation type="custom" allowBlank="1" showInputMessage="1" showErrorMessage="1" prompt="Escriba el Objetivo general de la política pública." sqref="A9">
      <formula1>ISTEXT(A9)</formula1>
    </dataValidation>
    <dataValidation type="list" allowBlank="1" showInputMessage="1" showErrorMessage="1" prompt="Seleccione de la lista desplegable la entidad al que corresponde el documento CONPES D.C." sqref="AF8">
      <formula1>INDIRECT($Q$8)</formula1>
    </dataValidation>
    <dataValidation type="list" allowBlank="1" showErrorMessage="1" sqref="F8 K8:L8">
      <formula1>INDIRECT($B$8)</formula1>
    </dataValidation>
    <dataValidation type="date" allowBlank="1" showErrorMessage="1" sqref="B4:C6">
      <formula1>36526</formula1>
      <formula2>55153</formula2>
    </dataValidation>
    <dataValidation type="custom" allowBlank="1" showInputMessage="1" showErrorMessage="1" prompt="La celda debe contener solo texto" sqref="E84:F85 DC58 H84:H85 DC48:DC54 DC19:DC21 DC32 DC30 DB25:DC25 DC28 DC80:DD80 DB48:DB55 DB15:DB16 DC13:DC17 DB86:DD86 E17:E29 DH81:DJ81">
      <formula1>ISTEXT(E13)</formula1>
    </dataValidation>
    <dataValidation type="list" allowBlank="1" showErrorMessage="1" sqref="Q8:Z8 AQ8">
      <formula1>$I$4:$I$12</formula1>
    </dataValidation>
    <dataValidation allowBlank="1" showErrorMessage="1" sqref="C59:C64">
      <formula1>ISTEXT(C59)</formula1>
    </dataValidation>
    <dataValidation allowBlank="1" showInputMessage="1" showErrorMessage="1" prompt="Defina el Producto que quiere alcanzar a través de la medición." sqref="AE73 AD59:AD60 AE59:AE64 AB59:AB60 AE66:AE70"/>
  </dataValidations>
  <hyperlinks>
    <hyperlink ref="DE52" r:id="rId2"/>
    <hyperlink ref="DE100" r:id="rId3"/>
    <hyperlink ref="DE93" r:id="rId4"/>
    <hyperlink ref="DE51" r:id="rId5"/>
    <hyperlink ref="DE62" r:id="rId6" display="parce@saludcapital.gov.co"/>
    <hyperlink ref="DE63:DE64" r:id="rId7" display="parce@saludcapital.gov.co"/>
    <hyperlink ref="DE66" r:id="rId8" display="parce@saludcapital.gov.co"/>
    <hyperlink ref="DE73" r:id="rId9" display="parce@saludcapital.gov.co"/>
    <hyperlink ref="DE74" r:id="rId10" display="parce@saludcapital.gov.co"/>
    <hyperlink ref="DE68" r:id="rId11" display="parce@saludcapital.gov.co"/>
    <hyperlink ref="DE67" r:id="rId12" display="parce@saludcapital.gov.co"/>
    <hyperlink ref="DE65" r:id="rId13" display="parce@saludcapital.gov.co"/>
    <hyperlink ref="DE71" r:id="rId14" display="parce@saludcapital.gov.co"/>
    <hyperlink ref="DE69" r:id="rId15" display="parce@saludcapital.gov.co"/>
    <hyperlink ref="DE21" r:id="rId16"/>
    <hyperlink ref="DE20" r:id="rId17"/>
    <hyperlink ref="DE19" r:id="rId18"/>
    <hyperlink ref="DE17" r:id="rId19"/>
    <hyperlink ref="DE106" r:id="rId20" display="catalina.rivera@proteccionanimalbogota.gov.co"/>
    <hyperlink ref="DE105" r:id="rId21"/>
    <hyperlink ref="DE107" r:id="rId22" display="Armando.ojeda@habitatbogota.gov.co"/>
    <hyperlink ref="DE14" r:id="rId23"/>
    <hyperlink ref="DE13" r:id="rId24"/>
    <hyperlink ref="DE15" r:id="rId25"/>
    <hyperlink ref="DE16" r:id="rId26"/>
    <hyperlink ref="DE88" r:id="rId27"/>
    <hyperlink ref="DE97" r:id="rId28"/>
    <hyperlink ref="DE98" r:id="rId29"/>
    <hyperlink ref="DE99" r:id="rId30"/>
    <hyperlink ref="DE104" r:id="rId31"/>
    <hyperlink ref="DE108" r:id="rId32"/>
    <hyperlink ref="DE95" r:id="rId33"/>
    <hyperlink ref="DE94" r:id="rId34"/>
    <hyperlink ref="DE91" r:id="rId35"/>
    <hyperlink ref="DE92" r:id="rId36"/>
    <hyperlink ref="DE103" r:id="rId37"/>
    <hyperlink ref="DE101" r:id="rId38"/>
    <hyperlink ref="DE102" r:id="rId39"/>
    <hyperlink ref="DE96" r:id="rId40"/>
    <hyperlink ref="DE37" r:id="rId41"/>
    <hyperlink ref="DE28" r:id="rId42"/>
    <hyperlink ref="DE25" r:id="rId43"/>
    <hyperlink ref="DE26" r:id="rId44"/>
    <hyperlink ref="DE32" r:id="rId45"/>
    <hyperlink ref="DE50" r:id="rId46"/>
    <hyperlink ref="DE49" r:id="rId47"/>
    <hyperlink ref="DE53" r:id="rId48"/>
    <hyperlink ref="DE54" r:id="rId49"/>
    <hyperlink ref="DE109" r:id="rId50"/>
    <hyperlink ref="DE110" r:id="rId51"/>
    <hyperlink ref="DE80" r:id="rId52"/>
    <hyperlink ref="DE58" r:id="rId53"/>
    <hyperlink ref="DE72" r:id="rId54"/>
    <hyperlink ref="DE31" r:id="rId55"/>
    <hyperlink ref="DE30" r:id="rId56"/>
    <hyperlink ref="DE34" r:id="rId57"/>
    <hyperlink ref="DE35" r:id="rId58"/>
    <hyperlink ref="DE36" r:id="rId59"/>
    <hyperlink ref="DE33" r:id="rId60"/>
    <hyperlink ref="DE44" r:id="rId61"/>
    <hyperlink ref="DE45" r:id="rId62"/>
    <hyperlink ref="DE47" r:id="rId63"/>
    <hyperlink ref="DE43" r:id="rId64"/>
    <hyperlink ref="DE39" r:id="rId65"/>
  </hyperlinks>
  <pageMargins left="0.7" right="0.7" top="0.75" bottom="0.75" header="0.3" footer="0.3"/>
  <pageSetup orientation="portrait" r:id="rId66"/>
  <legacy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workbookViewId="0">
      <selection activeCell="B3" sqref="B3:M3"/>
    </sheetView>
  </sheetViews>
  <sheetFormatPr baseColWidth="10" defaultColWidth="11.42578125" defaultRowHeight="15"/>
  <sheetData>
    <row r="2" spans="2:13">
      <c r="B2" t="s">
        <v>65</v>
      </c>
      <c r="C2" t="s">
        <v>65</v>
      </c>
      <c r="D2" t="s">
        <v>65</v>
      </c>
      <c r="E2" t="s">
        <v>65</v>
      </c>
      <c r="F2" t="s">
        <v>65</v>
      </c>
      <c r="G2" t="s">
        <v>65</v>
      </c>
      <c r="H2" t="s">
        <v>65</v>
      </c>
      <c r="I2" t="s">
        <v>65</v>
      </c>
      <c r="J2" t="s">
        <v>65</v>
      </c>
      <c r="K2" t="s">
        <v>65</v>
      </c>
      <c r="L2" t="s">
        <v>65</v>
      </c>
      <c r="M2" t="s">
        <v>65</v>
      </c>
    </row>
    <row r="3" spans="2:13">
      <c r="B3" t="s">
        <v>87</v>
      </c>
      <c r="C3">
        <v>20</v>
      </c>
      <c r="D3">
        <v>20</v>
      </c>
      <c r="E3">
        <v>20</v>
      </c>
      <c r="F3" t="s">
        <v>87</v>
      </c>
      <c r="G3" t="s">
        <v>87</v>
      </c>
      <c r="H3" t="s">
        <v>87</v>
      </c>
      <c r="I3" t="s">
        <v>87</v>
      </c>
      <c r="J3" t="s">
        <v>87</v>
      </c>
      <c r="K3" t="s">
        <v>87</v>
      </c>
      <c r="L3" t="s">
        <v>87</v>
      </c>
      <c r="M3" t="s">
        <v>87</v>
      </c>
    </row>
    <row r="4" spans="2:13">
      <c r="B4">
        <v>10.3</v>
      </c>
      <c r="C4">
        <v>10</v>
      </c>
      <c r="D4">
        <v>10.9</v>
      </c>
      <c r="E4">
        <v>11.3</v>
      </c>
      <c r="F4">
        <v>11.6</v>
      </c>
      <c r="G4">
        <v>11.9</v>
      </c>
      <c r="H4">
        <v>12.3</v>
      </c>
      <c r="I4">
        <v>12.7</v>
      </c>
      <c r="J4">
        <v>13</v>
      </c>
      <c r="K4">
        <v>13.4</v>
      </c>
      <c r="L4">
        <v>13.8</v>
      </c>
      <c r="M4">
        <v>14.3</v>
      </c>
    </row>
    <row r="5" spans="2:13">
      <c r="B5">
        <v>27.5</v>
      </c>
      <c r="C5">
        <v>28</v>
      </c>
      <c r="D5">
        <v>29.2</v>
      </c>
      <c r="E5">
        <v>30</v>
      </c>
      <c r="F5">
        <v>31</v>
      </c>
      <c r="G5">
        <v>31.9</v>
      </c>
      <c r="H5">
        <v>32.799999999999997</v>
      </c>
      <c r="I5">
        <v>33.799999999999997</v>
      </c>
      <c r="J5">
        <v>34.799999999999997</v>
      </c>
      <c r="K5">
        <v>35.9</v>
      </c>
      <c r="L5">
        <v>37</v>
      </c>
      <c r="M5">
        <v>38.1</v>
      </c>
    </row>
    <row r="6" spans="2:13">
      <c r="B6">
        <v>3</v>
      </c>
      <c r="C6">
        <v>3</v>
      </c>
      <c r="D6">
        <v>3.2</v>
      </c>
      <c r="E6">
        <v>3.3</v>
      </c>
      <c r="F6">
        <v>3.4</v>
      </c>
      <c r="G6">
        <v>3.5</v>
      </c>
      <c r="H6">
        <v>3.6</v>
      </c>
      <c r="I6">
        <v>3.7</v>
      </c>
      <c r="J6">
        <v>3.8</v>
      </c>
      <c r="K6">
        <v>3.9</v>
      </c>
      <c r="L6">
        <v>4</v>
      </c>
      <c r="M6">
        <v>4.2</v>
      </c>
    </row>
    <row r="7" spans="2:13">
      <c r="B7">
        <v>30900</v>
      </c>
      <c r="C7">
        <v>30900</v>
      </c>
      <c r="D7">
        <v>30900</v>
      </c>
      <c r="E7">
        <v>30900</v>
      </c>
      <c r="F7">
        <v>30900</v>
      </c>
      <c r="G7">
        <v>30900</v>
      </c>
      <c r="H7">
        <v>30900</v>
      </c>
      <c r="I7">
        <v>30900</v>
      </c>
      <c r="J7">
        <v>30900</v>
      </c>
      <c r="K7">
        <v>30900</v>
      </c>
      <c r="L7">
        <v>30900</v>
      </c>
      <c r="M7">
        <v>30900</v>
      </c>
    </row>
    <row r="8" spans="2:13">
      <c r="B8">
        <v>12</v>
      </c>
      <c r="C8">
        <v>12.6</v>
      </c>
      <c r="D8">
        <v>13.23</v>
      </c>
      <c r="E8">
        <v>13.891500000000001</v>
      </c>
      <c r="F8">
        <v>14.586074999999999</v>
      </c>
      <c r="G8">
        <v>15.315378750000001</v>
      </c>
      <c r="H8">
        <v>16.0811476875</v>
      </c>
      <c r="I8">
        <v>16.885205071874999</v>
      </c>
      <c r="J8">
        <v>17.729465325468698</v>
      </c>
      <c r="K8">
        <v>18.6159385917422</v>
      </c>
      <c r="L8">
        <v>19.5467355213293</v>
      </c>
      <c r="M8">
        <v>20.524072297395801</v>
      </c>
    </row>
    <row r="9" spans="2:13">
      <c r="B9">
        <v>250</v>
      </c>
      <c r="C9">
        <v>250</v>
      </c>
      <c r="D9">
        <v>250</v>
      </c>
      <c r="E9">
        <v>250</v>
      </c>
      <c r="F9">
        <v>250</v>
      </c>
      <c r="G9">
        <v>250</v>
      </c>
      <c r="H9">
        <v>250</v>
      </c>
      <c r="I9">
        <v>250</v>
      </c>
      <c r="J9">
        <v>250</v>
      </c>
      <c r="K9">
        <v>250</v>
      </c>
      <c r="L9">
        <v>250</v>
      </c>
      <c r="M9">
        <v>250</v>
      </c>
    </row>
    <row r="10" spans="2:13">
      <c r="B10">
        <v>1.2004305069436201</v>
      </c>
      <c r="C10">
        <v>1.2124348120130599</v>
      </c>
      <c r="D10">
        <v>1.23680475173452</v>
      </c>
      <c r="E10">
        <v>1.23680475173452</v>
      </c>
      <c r="F10">
        <v>1.24917279925186</v>
      </c>
      <c r="G10">
        <v>1.2616645272443801</v>
      </c>
      <c r="H10">
        <v>1.2742811725168299</v>
      </c>
      <c r="I10">
        <v>1.2870239842419899</v>
      </c>
      <c r="J10">
        <v>1.29989422408441</v>
      </c>
      <c r="K10">
        <v>1.3128931663252601</v>
      </c>
      <c r="L10">
        <v>1.32602209798851</v>
      </c>
      <c r="M10">
        <v>1.3392823189684</v>
      </c>
    </row>
    <row r="11" spans="2:13">
      <c r="B11">
        <v>0</v>
      </c>
      <c r="C11">
        <v>10</v>
      </c>
      <c r="D11">
        <v>11</v>
      </c>
      <c r="E11">
        <v>11</v>
      </c>
      <c r="F11">
        <v>11</v>
      </c>
      <c r="G11">
        <v>11</v>
      </c>
      <c r="H11">
        <v>12</v>
      </c>
      <c r="I11">
        <v>12</v>
      </c>
      <c r="J11">
        <v>12</v>
      </c>
      <c r="K11">
        <v>12</v>
      </c>
      <c r="L11">
        <v>13</v>
      </c>
      <c r="M11">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opLeftCell="A41" zoomScale="85" zoomScaleNormal="85" zoomScalePageLayoutView="85" workbookViewId="0">
      <selection activeCell="M126" sqref="M126"/>
    </sheetView>
  </sheetViews>
  <sheetFormatPr baseColWidth="10" defaultColWidth="14.28515625" defaultRowHeight="15" customHeight="1"/>
  <cols>
    <col min="1" max="1" width="10.7109375" customWidth="1"/>
    <col min="2" max="2" width="21.28515625" customWidth="1"/>
    <col min="3" max="3" width="11.28515625" customWidth="1"/>
    <col min="4" max="4" width="10.7109375" customWidth="1"/>
    <col min="5" max="5" width="36.7109375" customWidth="1"/>
    <col min="6" max="6" width="32.7109375" customWidth="1"/>
    <col min="7" max="7" width="28.85546875" customWidth="1"/>
    <col min="8" max="10" width="10.7109375" customWidth="1"/>
    <col min="11" max="11" width="13.28515625" customWidth="1"/>
    <col min="12" max="12" width="38.28515625" customWidth="1"/>
    <col min="13" max="13" width="31.28515625" customWidth="1"/>
    <col min="14" max="26" width="10.7109375" customWidth="1"/>
  </cols>
  <sheetData>
    <row r="1" spans="2:9">
      <c r="B1" s="1" t="s">
        <v>958</v>
      </c>
    </row>
    <row r="2" spans="2:9">
      <c r="B2" t="s">
        <v>959</v>
      </c>
    </row>
    <row r="3" spans="2:9">
      <c r="B3" t="s">
        <v>960</v>
      </c>
      <c r="E3" s="2" t="s">
        <v>961</v>
      </c>
      <c r="F3" s="3" t="s">
        <v>962</v>
      </c>
      <c r="I3" s="2" t="s">
        <v>961</v>
      </c>
    </row>
    <row r="4" spans="2:9">
      <c r="B4" t="s">
        <v>106</v>
      </c>
      <c r="E4" s="4" t="s">
        <v>963</v>
      </c>
      <c r="F4" s="4" t="s">
        <v>964</v>
      </c>
      <c r="I4" s="4" t="s">
        <v>963</v>
      </c>
    </row>
    <row r="5" spans="2:9">
      <c r="B5" t="s">
        <v>965</v>
      </c>
      <c r="E5" s="4" t="s">
        <v>963</v>
      </c>
      <c r="F5" s="4" t="s">
        <v>966</v>
      </c>
      <c r="I5" s="4" t="s">
        <v>190</v>
      </c>
    </row>
    <row r="6" spans="2:9">
      <c r="B6" t="s">
        <v>967</v>
      </c>
      <c r="E6" s="4" t="s">
        <v>190</v>
      </c>
      <c r="F6" s="4" t="s">
        <v>582</v>
      </c>
      <c r="I6" s="4" t="s">
        <v>968</v>
      </c>
    </row>
    <row r="7" spans="2:9">
      <c r="B7" t="s">
        <v>969</v>
      </c>
      <c r="E7" s="4" t="s">
        <v>190</v>
      </c>
      <c r="F7" s="4" t="s">
        <v>970</v>
      </c>
      <c r="I7" s="4" t="s">
        <v>971</v>
      </c>
    </row>
    <row r="8" spans="2:9">
      <c r="B8" s="1" t="s">
        <v>972</v>
      </c>
      <c r="E8" s="4" t="s">
        <v>190</v>
      </c>
      <c r="F8" s="4" t="s">
        <v>191</v>
      </c>
      <c r="I8" s="4" t="s">
        <v>973</v>
      </c>
    </row>
    <row r="9" spans="2:9">
      <c r="B9" t="s">
        <v>115</v>
      </c>
      <c r="E9" s="4" t="s">
        <v>968</v>
      </c>
      <c r="F9" s="4" t="s">
        <v>974</v>
      </c>
      <c r="I9" s="4" t="s">
        <v>975</v>
      </c>
    </row>
    <row r="10" spans="2:9">
      <c r="B10" t="s">
        <v>84</v>
      </c>
      <c r="E10" s="4" t="s">
        <v>968</v>
      </c>
      <c r="F10" s="4" t="s">
        <v>976</v>
      </c>
      <c r="I10" s="4" t="s">
        <v>977</v>
      </c>
    </row>
    <row r="11" spans="2:9">
      <c r="B11" t="s">
        <v>75</v>
      </c>
      <c r="E11" s="4" t="s">
        <v>971</v>
      </c>
      <c r="F11" s="4" t="s">
        <v>978</v>
      </c>
      <c r="I11" s="4" t="s">
        <v>979</v>
      </c>
    </row>
    <row r="12" spans="2:9">
      <c r="B12" t="s">
        <v>324</v>
      </c>
      <c r="E12" s="4" t="s">
        <v>973</v>
      </c>
      <c r="F12" s="4" t="s">
        <v>980</v>
      </c>
      <c r="I12" s="4" t="s">
        <v>412</v>
      </c>
    </row>
    <row r="13" spans="2:9">
      <c r="E13" s="4" t="s">
        <v>973</v>
      </c>
      <c r="F13" s="4" t="s">
        <v>981</v>
      </c>
      <c r="I13" s="4" t="s">
        <v>982</v>
      </c>
    </row>
    <row r="14" spans="2:9">
      <c r="E14" s="4" t="s">
        <v>973</v>
      </c>
      <c r="F14" s="4" t="s">
        <v>983</v>
      </c>
      <c r="I14" s="4" t="s">
        <v>984</v>
      </c>
    </row>
    <row r="15" spans="2:9">
      <c r="E15" s="4" t="s">
        <v>973</v>
      </c>
      <c r="F15" s="4" t="s">
        <v>985</v>
      </c>
      <c r="I15" s="4" t="s">
        <v>769</v>
      </c>
    </row>
    <row r="16" spans="2:9">
      <c r="E16" s="4" t="s">
        <v>975</v>
      </c>
      <c r="F16" s="4" t="s">
        <v>986</v>
      </c>
      <c r="I16" s="4" t="s">
        <v>921</v>
      </c>
    </row>
    <row r="17" spans="1:12">
      <c r="E17" s="4" t="s">
        <v>977</v>
      </c>
      <c r="F17" s="4" t="s">
        <v>987</v>
      </c>
      <c r="I17" s="4" t="s">
        <v>891</v>
      </c>
    </row>
    <row r="18" spans="1:12">
      <c r="E18" s="4" t="s">
        <v>977</v>
      </c>
      <c r="F18" s="4" t="s">
        <v>988</v>
      </c>
      <c r="I18" s="4" t="s">
        <v>167</v>
      </c>
    </row>
    <row r="19" spans="1:12">
      <c r="E19" s="4" t="s">
        <v>977</v>
      </c>
      <c r="F19" s="4" t="s">
        <v>989</v>
      </c>
    </row>
    <row r="20" spans="1:12">
      <c r="E20" s="4" t="s">
        <v>977</v>
      </c>
      <c r="F20" s="4" t="s">
        <v>990</v>
      </c>
    </row>
    <row r="21" spans="1:12" ht="15.75" customHeight="1">
      <c r="A21" s="1"/>
      <c r="E21" s="4" t="s">
        <v>979</v>
      </c>
      <c r="F21" s="4" t="s">
        <v>467</v>
      </c>
    </row>
    <row r="22" spans="1:12" ht="15.75" customHeight="1">
      <c r="A22" s="1"/>
      <c r="E22" s="4" t="s">
        <v>979</v>
      </c>
      <c r="F22" s="4" t="s">
        <v>991</v>
      </c>
    </row>
    <row r="23" spans="1:12" ht="15.75" customHeight="1">
      <c r="E23" s="4" t="s">
        <v>979</v>
      </c>
      <c r="F23" s="4" t="s">
        <v>992</v>
      </c>
      <c r="L23" s="1" t="s">
        <v>38</v>
      </c>
    </row>
    <row r="24" spans="1:12" ht="15.75" customHeight="1">
      <c r="E24" s="4" t="s">
        <v>412</v>
      </c>
      <c r="F24" s="4" t="s">
        <v>429</v>
      </c>
      <c r="L24" s="5" t="s">
        <v>993</v>
      </c>
    </row>
    <row r="25" spans="1:12" ht="15.75" customHeight="1">
      <c r="E25" s="4" t="s">
        <v>412</v>
      </c>
      <c r="F25" s="4" t="s">
        <v>994</v>
      </c>
      <c r="L25" s="5" t="s">
        <v>995</v>
      </c>
    </row>
    <row r="26" spans="1:12" ht="15.75" customHeight="1">
      <c r="E26" s="4" t="s">
        <v>412</v>
      </c>
      <c r="F26" s="4" t="s">
        <v>996</v>
      </c>
      <c r="L26" s="5" t="s">
        <v>997</v>
      </c>
    </row>
    <row r="27" spans="1:12" ht="15.75" customHeight="1">
      <c r="E27" s="4" t="s">
        <v>982</v>
      </c>
      <c r="F27" s="4" t="s">
        <v>89</v>
      </c>
      <c r="L27" s="5" t="s">
        <v>998</v>
      </c>
    </row>
    <row r="28" spans="1:12" ht="15.75" customHeight="1">
      <c r="E28" s="4" t="s">
        <v>982</v>
      </c>
      <c r="F28" s="4" t="s">
        <v>999</v>
      </c>
      <c r="L28" s="5" t="s">
        <v>1000</v>
      </c>
    </row>
    <row r="29" spans="1:12" ht="15.75" customHeight="1">
      <c r="E29" s="4" t="s">
        <v>984</v>
      </c>
      <c r="F29" s="4" t="s">
        <v>1001</v>
      </c>
      <c r="L29" s="5" t="s">
        <v>1002</v>
      </c>
    </row>
    <row r="30" spans="1:12" ht="15.75" customHeight="1">
      <c r="E30" s="4" t="s">
        <v>984</v>
      </c>
      <c r="F30" s="4" t="s">
        <v>1003</v>
      </c>
      <c r="L30" s="5" t="s">
        <v>1004</v>
      </c>
    </row>
    <row r="31" spans="1:12" ht="15.75" customHeight="1">
      <c r="E31" s="4" t="s">
        <v>984</v>
      </c>
      <c r="F31" s="4" t="s">
        <v>1005</v>
      </c>
      <c r="L31" s="5" t="s">
        <v>1006</v>
      </c>
    </row>
    <row r="32" spans="1:12" ht="15.75" customHeight="1">
      <c r="E32" s="4" t="s">
        <v>984</v>
      </c>
      <c r="F32" s="4" t="s">
        <v>559</v>
      </c>
      <c r="L32" s="5" t="s">
        <v>1007</v>
      </c>
    </row>
    <row r="33" spans="2:12" ht="15.75" customHeight="1">
      <c r="E33" s="4" t="s">
        <v>984</v>
      </c>
      <c r="F33" s="4" t="s">
        <v>1008</v>
      </c>
      <c r="L33" s="5" t="s">
        <v>1009</v>
      </c>
    </row>
    <row r="34" spans="2:12" ht="15.75" customHeight="1">
      <c r="B34" s="1" t="s">
        <v>1010</v>
      </c>
      <c r="E34" s="4" t="s">
        <v>984</v>
      </c>
      <c r="F34" s="4" t="s">
        <v>1011</v>
      </c>
      <c r="L34" s="5" t="s">
        <v>1012</v>
      </c>
    </row>
    <row r="35" spans="2:12" ht="15.75" customHeight="1">
      <c r="B35" t="s">
        <v>1013</v>
      </c>
      <c r="E35" s="4" t="s">
        <v>984</v>
      </c>
      <c r="F35" s="4" t="s">
        <v>133</v>
      </c>
      <c r="L35" s="5" t="s">
        <v>1014</v>
      </c>
    </row>
    <row r="36" spans="2:12" ht="15.75" customHeight="1">
      <c r="B36" t="s">
        <v>86</v>
      </c>
      <c r="E36" s="4" t="s">
        <v>769</v>
      </c>
      <c r="F36" s="4" t="s">
        <v>864</v>
      </c>
      <c r="L36" s="5" t="s">
        <v>1015</v>
      </c>
    </row>
    <row r="37" spans="2:12" ht="15.75" customHeight="1">
      <c r="B37" t="s">
        <v>1016</v>
      </c>
      <c r="E37" s="4" t="s">
        <v>769</v>
      </c>
      <c r="F37" s="4" t="s">
        <v>1017</v>
      </c>
      <c r="L37" s="5" t="s">
        <v>1018</v>
      </c>
    </row>
    <row r="38" spans="2:12" ht="15.75" customHeight="1">
      <c r="B38" t="s">
        <v>1019</v>
      </c>
      <c r="E38" s="4" t="s">
        <v>769</v>
      </c>
      <c r="F38" s="4" t="s">
        <v>883</v>
      </c>
      <c r="L38" s="5" t="s">
        <v>1020</v>
      </c>
    </row>
    <row r="39" spans="2:12" ht="15.75" customHeight="1">
      <c r="E39" s="4" t="s">
        <v>769</v>
      </c>
      <c r="F39" s="4" t="s">
        <v>1021</v>
      </c>
      <c r="L39" s="5" t="s">
        <v>1022</v>
      </c>
    </row>
    <row r="40" spans="2:12" ht="15.75" customHeight="1">
      <c r="E40" s="4" t="s">
        <v>921</v>
      </c>
      <c r="F40" s="4" t="s">
        <v>922</v>
      </c>
    </row>
    <row r="41" spans="2:12" ht="15.75" customHeight="1">
      <c r="E41" s="4" t="s">
        <v>921</v>
      </c>
      <c r="F41" s="4" t="s">
        <v>1023</v>
      </c>
      <c r="L41" s="5"/>
    </row>
    <row r="42" spans="2:12" ht="15.75" customHeight="1">
      <c r="E42" s="4" t="s">
        <v>921</v>
      </c>
      <c r="F42" s="683" t="s">
        <v>1024</v>
      </c>
    </row>
    <row r="43" spans="2:12" ht="15.75" customHeight="1">
      <c r="E43" s="4" t="s">
        <v>921</v>
      </c>
      <c r="F43" s="4" t="s">
        <v>1025</v>
      </c>
    </row>
    <row r="44" spans="2:12" ht="15.75" customHeight="1">
      <c r="B44" s="1" t="s">
        <v>1026</v>
      </c>
      <c r="E44" s="4" t="s">
        <v>921</v>
      </c>
      <c r="F44" s="4" t="s">
        <v>1027</v>
      </c>
    </row>
    <row r="45" spans="2:12" ht="15.75" customHeight="1">
      <c r="B45" t="s">
        <v>1028</v>
      </c>
      <c r="E45" s="4" t="s">
        <v>921</v>
      </c>
      <c r="F45" s="4" t="s">
        <v>1029</v>
      </c>
      <c r="L45" s="5"/>
    </row>
    <row r="46" spans="2:12" ht="15.75" customHeight="1">
      <c r="B46" t="s">
        <v>76</v>
      </c>
      <c r="E46" s="4" t="s">
        <v>891</v>
      </c>
      <c r="F46" s="4" t="s">
        <v>1030</v>
      </c>
      <c r="L46" s="5"/>
    </row>
    <row r="47" spans="2:12" ht="15.75" customHeight="1">
      <c r="E47" s="4" t="s">
        <v>891</v>
      </c>
      <c r="F47" s="4" t="s">
        <v>1031</v>
      </c>
      <c r="L47" s="5"/>
    </row>
    <row r="48" spans="2:12" ht="15.75" customHeight="1">
      <c r="E48" s="4" t="s">
        <v>891</v>
      </c>
      <c r="F48" s="4" t="s">
        <v>1032</v>
      </c>
      <c r="L48" s="5"/>
    </row>
    <row r="49" spans="2:13" ht="15.75" customHeight="1">
      <c r="B49" s="1" t="s">
        <v>1033</v>
      </c>
      <c r="E49" s="4" t="s">
        <v>891</v>
      </c>
      <c r="F49" s="4" t="s">
        <v>1034</v>
      </c>
    </row>
    <row r="50" spans="2:13" ht="15.75" customHeight="1">
      <c r="B50" t="s">
        <v>1035</v>
      </c>
      <c r="E50" s="4" t="s">
        <v>891</v>
      </c>
      <c r="F50" s="4" t="s">
        <v>1036</v>
      </c>
    </row>
    <row r="51" spans="2:13" ht="15.75" customHeight="1">
      <c r="B51" t="s">
        <v>1037</v>
      </c>
      <c r="E51" s="4" t="s">
        <v>891</v>
      </c>
      <c r="F51" s="4" t="s">
        <v>1038</v>
      </c>
    </row>
    <row r="52" spans="2:13" ht="15.75" customHeight="1">
      <c r="B52" t="s">
        <v>1039</v>
      </c>
      <c r="E52" s="4" t="s">
        <v>891</v>
      </c>
      <c r="F52" s="4" t="s">
        <v>1040</v>
      </c>
    </row>
    <row r="53" spans="2:13" ht="15.75" customHeight="1">
      <c r="E53" s="4" t="s">
        <v>167</v>
      </c>
      <c r="F53" s="4" t="s">
        <v>168</v>
      </c>
    </row>
    <row r="54" spans="2:13" ht="15.75" customHeight="1">
      <c r="L54" s="1" t="s">
        <v>38</v>
      </c>
      <c r="M54" s="1" t="s">
        <v>1041</v>
      </c>
    </row>
    <row r="55" spans="2:13" ht="15.75" customHeight="1">
      <c r="L55" s="5" t="s">
        <v>993</v>
      </c>
      <c r="M55" s="684" t="s">
        <v>1042</v>
      </c>
    </row>
    <row r="56" spans="2:13" ht="15.75" customHeight="1">
      <c r="L56" s="5" t="s">
        <v>993</v>
      </c>
      <c r="M56" s="684" t="s">
        <v>1043</v>
      </c>
    </row>
    <row r="57" spans="2:13" ht="15.75" customHeight="1">
      <c r="L57" s="5" t="s">
        <v>993</v>
      </c>
      <c r="M57" s="684" t="s">
        <v>1044</v>
      </c>
    </row>
    <row r="58" spans="2:13" ht="15.75" customHeight="1">
      <c r="L58" s="5" t="s">
        <v>993</v>
      </c>
      <c r="M58" s="684" t="s">
        <v>1045</v>
      </c>
    </row>
    <row r="59" spans="2:13" ht="15.75" customHeight="1">
      <c r="L59" s="5" t="s">
        <v>993</v>
      </c>
      <c r="M59" s="684" t="s">
        <v>1046</v>
      </c>
    </row>
    <row r="60" spans="2:13" ht="15.75" customHeight="1">
      <c r="L60" s="5" t="s">
        <v>995</v>
      </c>
      <c r="M60" s="685" t="s">
        <v>1047</v>
      </c>
    </row>
    <row r="61" spans="2:13" ht="15.75" customHeight="1">
      <c r="L61" s="5" t="s">
        <v>995</v>
      </c>
      <c r="M61" s="685" t="s">
        <v>1048</v>
      </c>
    </row>
    <row r="62" spans="2:13" ht="15.75" customHeight="1">
      <c r="L62" s="5" t="s">
        <v>997</v>
      </c>
      <c r="M62" s="686" t="s">
        <v>1049</v>
      </c>
    </row>
    <row r="63" spans="2:13" ht="15.75" customHeight="1">
      <c r="L63" s="5" t="s">
        <v>997</v>
      </c>
      <c r="M63" s="686" t="s">
        <v>1050</v>
      </c>
    </row>
    <row r="64" spans="2:13" ht="15.75" customHeight="1">
      <c r="L64" s="5" t="s">
        <v>997</v>
      </c>
      <c r="M64" s="686" t="s">
        <v>1051</v>
      </c>
    </row>
    <row r="65" spans="12:13" ht="15.75" customHeight="1">
      <c r="L65" s="5" t="s">
        <v>997</v>
      </c>
      <c r="M65" s="686" t="s">
        <v>1052</v>
      </c>
    </row>
    <row r="66" spans="12:13" ht="15.75" customHeight="1">
      <c r="L66" s="5" t="s">
        <v>997</v>
      </c>
      <c r="M66" s="686" t="s">
        <v>1053</v>
      </c>
    </row>
    <row r="67" spans="12:13" ht="15.75" customHeight="1">
      <c r="L67" s="5" t="s">
        <v>997</v>
      </c>
      <c r="M67" s="686" t="s">
        <v>1054</v>
      </c>
    </row>
    <row r="68" spans="12:13" ht="15.75" customHeight="1">
      <c r="L68" s="5" t="s">
        <v>997</v>
      </c>
      <c r="M68" s="687" t="s">
        <v>1055</v>
      </c>
    </row>
    <row r="69" spans="12:13" ht="15.75" customHeight="1">
      <c r="L69" s="5" t="s">
        <v>997</v>
      </c>
      <c r="M69" s="686" t="s">
        <v>1056</v>
      </c>
    </row>
    <row r="70" spans="12:13" ht="15.75" customHeight="1">
      <c r="L70" s="5" t="s">
        <v>997</v>
      </c>
      <c r="M70" s="686" t="s">
        <v>1057</v>
      </c>
    </row>
    <row r="71" spans="12:13" ht="15.75" customHeight="1">
      <c r="L71" s="5" t="s">
        <v>997</v>
      </c>
      <c r="M71" s="686" t="s">
        <v>1058</v>
      </c>
    </row>
    <row r="72" spans="12:13" ht="15.75" customHeight="1">
      <c r="L72" s="5" t="s">
        <v>998</v>
      </c>
      <c r="M72" s="685" t="s">
        <v>1059</v>
      </c>
    </row>
    <row r="73" spans="12:13" ht="15.75" customHeight="1">
      <c r="L73" s="5" t="s">
        <v>998</v>
      </c>
      <c r="M73" s="685" t="s">
        <v>1060</v>
      </c>
    </row>
    <row r="74" spans="12:13" ht="15.75" customHeight="1">
      <c r="L74" s="5" t="s">
        <v>998</v>
      </c>
      <c r="M74" s="688" t="s">
        <v>1061</v>
      </c>
    </row>
    <row r="75" spans="12:13" ht="15.75" customHeight="1">
      <c r="L75" s="5" t="s">
        <v>998</v>
      </c>
      <c r="M75" s="685" t="s">
        <v>1062</v>
      </c>
    </row>
    <row r="76" spans="12:13" ht="15.75" customHeight="1">
      <c r="L76" s="5" t="s">
        <v>998</v>
      </c>
      <c r="M76" s="685" t="s">
        <v>1063</v>
      </c>
    </row>
    <row r="77" spans="12:13" ht="15.75" customHeight="1">
      <c r="L77" s="5" t="s">
        <v>998</v>
      </c>
      <c r="M77" s="685" t="s">
        <v>1064</v>
      </c>
    </row>
    <row r="78" spans="12:13" ht="15.75" customHeight="1">
      <c r="L78" s="5" t="s">
        <v>1000</v>
      </c>
      <c r="M78" s="689" t="s">
        <v>1065</v>
      </c>
    </row>
    <row r="79" spans="12:13" ht="15.75" customHeight="1">
      <c r="L79" s="5" t="s">
        <v>1000</v>
      </c>
      <c r="M79" s="689" t="s">
        <v>1066</v>
      </c>
    </row>
    <row r="80" spans="12:13" ht="15.75" customHeight="1">
      <c r="L80" s="5" t="s">
        <v>1000</v>
      </c>
      <c r="M80" s="689" t="s">
        <v>1067</v>
      </c>
    </row>
    <row r="81" spans="12:13" ht="15.75" customHeight="1">
      <c r="L81" s="5" t="s">
        <v>1000</v>
      </c>
      <c r="M81" s="689" t="s">
        <v>1068</v>
      </c>
    </row>
    <row r="82" spans="12:13" ht="15.75" customHeight="1">
      <c r="L82" s="5" t="s">
        <v>1000</v>
      </c>
      <c r="M82" s="689" t="s">
        <v>1069</v>
      </c>
    </row>
    <row r="83" spans="12:13" ht="15.75" customHeight="1">
      <c r="L83" s="5" t="s">
        <v>1000</v>
      </c>
      <c r="M83" s="689" t="s">
        <v>1070</v>
      </c>
    </row>
    <row r="84" spans="12:13" ht="15.75" customHeight="1">
      <c r="L84" s="5" t="s">
        <v>1000</v>
      </c>
      <c r="M84" s="689" t="s">
        <v>1071</v>
      </c>
    </row>
    <row r="85" spans="12:13" ht="15.75" customHeight="1">
      <c r="L85" s="5" t="s">
        <v>1000</v>
      </c>
      <c r="M85" s="689" t="s">
        <v>1072</v>
      </c>
    </row>
    <row r="86" spans="12:13" ht="15.75" customHeight="1">
      <c r="L86" s="5" t="s">
        <v>1002</v>
      </c>
      <c r="M86" t="s">
        <v>1073</v>
      </c>
    </row>
    <row r="87" spans="12:13" ht="15.75" customHeight="1">
      <c r="L87" s="5" t="s">
        <v>1002</v>
      </c>
      <c r="M87" t="s">
        <v>1074</v>
      </c>
    </row>
    <row r="88" spans="12:13" ht="15.75" customHeight="1">
      <c r="L88" s="5" t="s">
        <v>1002</v>
      </c>
      <c r="M88" t="s">
        <v>1075</v>
      </c>
    </row>
    <row r="89" spans="12:13" ht="15.75" customHeight="1">
      <c r="L89" s="5" t="s">
        <v>1002</v>
      </c>
      <c r="M89" t="s">
        <v>1076</v>
      </c>
    </row>
    <row r="90" spans="12:13" ht="15.75" customHeight="1">
      <c r="L90" s="5" t="s">
        <v>1002</v>
      </c>
      <c r="M90" t="s">
        <v>1077</v>
      </c>
    </row>
    <row r="91" spans="12:13" ht="15.75" customHeight="1">
      <c r="L91" s="5" t="s">
        <v>1004</v>
      </c>
      <c r="M91" s="690" t="s">
        <v>1078</v>
      </c>
    </row>
    <row r="92" spans="12:13" ht="15.75" customHeight="1">
      <c r="L92" s="5" t="s">
        <v>1004</v>
      </c>
      <c r="M92" s="690" t="s">
        <v>1079</v>
      </c>
    </row>
    <row r="93" spans="12:13" ht="15.75" customHeight="1">
      <c r="L93" s="5" t="s">
        <v>1004</v>
      </c>
      <c r="M93" s="690" t="s">
        <v>1080</v>
      </c>
    </row>
    <row r="94" spans="12:13" ht="15.75" customHeight="1">
      <c r="L94" s="5" t="s">
        <v>1004</v>
      </c>
      <c r="M94" s="690" t="s">
        <v>1081</v>
      </c>
    </row>
    <row r="95" spans="12:13" ht="15.75" customHeight="1">
      <c r="L95" s="5" t="s">
        <v>1006</v>
      </c>
      <c r="M95" t="s">
        <v>1082</v>
      </c>
    </row>
    <row r="96" spans="12:13" ht="15.75" customHeight="1">
      <c r="L96" s="5" t="s">
        <v>1006</v>
      </c>
      <c r="M96" t="s">
        <v>1083</v>
      </c>
    </row>
    <row r="97" spans="12:13" ht="15.75" customHeight="1">
      <c r="L97" s="5" t="s">
        <v>1006</v>
      </c>
      <c r="M97" t="s">
        <v>1084</v>
      </c>
    </row>
    <row r="98" spans="12:13" ht="15.75" customHeight="1">
      <c r="L98" s="5" t="s">
        <v>1006</v>
      </c>
      <c r="M98" t="s">
        <v>1085</v>
      </c>
    </row>
    <row r="99" spans="12:13" ht="15.75" customHeight="1">
      <c r="L99" s="5" t="s">
        <v>1006</v>
      </c>
      <c r="M99" t="s">
        <v>1086</v>
      </c>
    </row>
    <row r="100" spans="12:13" ht="15.75" customHeight="1">
      <c r="L100" s="5" t="s">
        <v>1006</v>
      </c>
      <c r="M100" t="s">
        <v>1087</v>
      </c>
    </row>
    <row r="101" spans="12:13" ht="15.75" customHeight="1">
      <c r="L101" s="5" t="s">
        <v>1006</v>
      </c>
      <c r="M101" t="s">
        <v>1088</v>
      </c>
    </row>
    <row r="102" spans="12:13" ht="15.75" customHeight="1">
      <c r="L102" s="5" t="s">
        <v>1006</v>
      </c>
      <c r="M102" t="s">
        <v>1089</v>
      </c>
    </row>
    <row r="103" spans="12:13" ht="15.75" customHeight="1">
      <c r="L103" s="5" t="s">
        <v>1006</v>
      </c>
      <c r="M103" t="s">
        <v>1090</v>
      </c>
    </row>
    <row r="104" spans="12:13" ht="15.75" customHeight="1">
      <c r="L104" s="5" t="s">
        <v>1006</v>
      </c>
      <c r="M104" t="s">
        <v>1091</v>
      </c>
    </row>
    <row r="105" spans="12:13" ht="15.75" customHeight="1">
      <c r="L105" s="5" t="s">
        <v>1092</v>
      </c>
      <c r="M105" s="686" t="s">
        <v>1093</v>
      </c>
    </row>
    <row r="106" spans="12:13" ht="15.75" customHeight="1">
      <c r="L106" s="5" t="s">
        <v>1092</v>
      </c>
      <c r="M106" s="686" t="s">
        <v>1094</v>
      </c>
    </row>
    <row r="107" spans="12:13" ht="15.75" customHeight="1">
      <c r="L107" s="5" t="s">
        <v>1092</v>
      </c>
      <c r="M107" s="686" t="s">
        <v>1095</v>
      </c>
    </row>
    <row r="108" spans="12:13" ht="15.75" customHeight="1">
      <c r="L108" s="5" t="s">
        <v>1092</v>
      </c>
      <c r="M108" s="686" t="s">
        <v>1096</v>
      </c>
    </row>
    <row r="109" spans="12:13" ht="15.75" customHeight="1">
      <c r="L109" s="5" t="s">
        <v>1092</v>
      </c>
      <c r="M109" s="686" t="s">
        <v>1097</v>
      </c>
    </row>
    <row r="110" spans="12:13" ht="15.75" customHeight="1">
      <c r="L110" s="5" t="s">
        <v>1092</v>
      </c>
      <c r="M110" s="686" t="s">
        <v>1098</v>
      </c>
    </row>
    <row r="111" spans="12:13" ht="15.75" customHeight="1">
      <c r="L111" s="5" t="s">
        <v>1009</v>
      </c>
      <c r="M111" t="s">
        <v>1099</v>
      </c>
    </row>
    <row r="112" spans="12:13" ht="15.75" customHeight="1">
      <c r="L112" s="5" t="s">
        <v>1009</v>
      </c>
      <c r="M112" t="s">
        <v>1100</v>
      </c>
    </row>
    <row r="113" spans="12:13" ht="15.75" customHeight="1">
      <c r="L113" s="5" t="s">
        <v>1009</v>
      </c>
      <c r="M113" t="s">
        <v>1101</v>
      </c>
    </row>
    <row r="114" spans="12:13" ht="15.75" customHeight="1">
      <c r="L114" s="5" t="s">
        <v>1012</v>
      </c>
      <c r="M114" s="690" t="s">
        <v>1102</v>
      </c>
    </row>
    <row r="115" spans="12:13" ht="15.75" customHeight="1">
      <c r="L115" s="5" t="s">
        <v>1012</v>
      </c>
      <c r="M115" s="690" t="s">
        <v>1103</v>
      </c>
    </row>
    <row r="116" spans="12:13" ht="15.75" customHeight="1">
      <c r="L116" s="5" t="s">
        <v>1012</v>
      </c>
      <c r="M116" s="690" t="s">
        <v>1104</v>
      </c>
    </row>
    <row r="117" spans="12:13" ht="15.75" customHeight="1">
      <c r="L117" s="5" t="s">
        <v>1012</v>
      </c>
      <c r="M117" s="690" t="s">
        <v>1105</v>
      </c>
    </row>
    <row r="118" spans="12:13" ht="15.75" customHeight="1">
      <c r="L118" s="5" t="s">
        <v>1012</v>
      </c>
      <c r="M118" s="690" t="s">
        <v>1106</v>
      </c>
    </row>
    <row r="119" spans="12:13" ht="15.75" customHeight="1">
      <c r="L119" s="5" t="s">
        <v>1012</v>
      </c>
      <c r="M119" s="690" t="s">
        <v>1107</v>
      </c>
    </row>
    <row r="120" spans="12:13" ht="15.75" customHeight="1">
      <c r="L120" s="5" t="s">
        <v>1012</v>
      </c>
      <c r="M120" s="690" t="s">
        <v>1107</v>
      </c>
    </row>
    <row r="121" spans="12:13" ht="15.75" customHeight="1">
      <c r="L121" s="5" t="s">
        <v>1014</v>
      </c>
      <c r="M121" t="s">
        <v>1108</v>
      </c>
    </row>
    <row r="122" spans="12:13" ht="15.75" customHeight="1">
      <c r="L122" s="5" t="s">
        <v>1014</v>
      </c>
      <c r="M122" t="s">
        <v>1109</v>
      </c>
    </row>
    <row r="123" spans="12:13" ht="15.75" customHeight="1">
      <c r="L123" s="5" t="s">
        <v>1014</v>
      </c>
      <c r="M123" t="s">
        <v>1110</v>
      </c>
    </row>
    <row r="124" spans="12:13" ht="15.75" customHeight="1">
      <c r="L124" s="5" t="s">
        <v>1014</v>
      </c>
      <c r="M124" t="s">
        <v>1111</v>
      </c>
    </row>
    <row r="125" spans="12:13" ht="15.75" customHeight="1">
      <c r="L125" s="5" t="s">
        <v>1014</v>
      </c>
      <c r="M125" t="s">
        <v>1112</v>
      </c>
    </row>
    <row r="126" spans="12:13" ht="15.75" customHeight="1">
      <c r="L126" s="5" t="s">
        <v>1015</v>
      </c>
      <c r="M126" s="691" t="s">
        <v>1113</v>
      </c>
    </row>
    <row r="127" spans="12:13" ht="15.75" customHeight="1">
      <c r="L127" s="5" t="s">
        <v>1015</v>
      </c>
      <c r="M127" s="691" t="s">
        <v>1114</v>
      </c>
    </row>
    <row r="128" spans="12:13" ht="15.75" customHeight="1">
      <c r="L128" s="5" t="s">
        <v>1018</v>
      </c>
      <c r="M128" t="s">
        <v>1115</v>
      </c>
    </row>
    <row r="129" spans="12:13" ht="15.75" customHeight="1">
      <c r="L129" s="5" t="s">
        <v>1018</v>
      </c>
      <c r="M129" t="s">
        <v>1116</v>
      </c>
    </row>
    <row r="130" spans="12:13" ht="15.75" customHeight="1">
      <c r="L130" s="5" t="s">
        <v>1020</v>
      </c>
      <c r="M130" s="692" t="s">
        <v>1117</v>
      </c>
    </row>
    <row r="131" spans="12:13" ht="15.75" customHeight="1">
      <c r="L131" s="5" t="s">
        <v>1020</v>
      </c>
      <c r="M131" s="692" t="s">
        <v>1118</v>
      </c>
    </row>
    <row r="132" spans="12:13" ht="15.75" customHeight="1">
      <c r="L132" s="5" t="s">
        <v>1022</v>
      </c>
      <c r="M132" s="534" t="s">
        <v>1119</v>
      </c>
    </row>
    <row r="133" spans="12:13" ht="15.75" customHeight="1">
      <c r="L133" s="5" t="s">
        <v>1022</v>
      </c>
      <c r="M133" t="s">
        <v>1120</v>
      </c>
    </row>
    <row r="134" spans="12:13" ht="15.75" customHeight="1">
      <c r="L134" s="5" t="s">
        <v>1022</v>
      </c>
      <c r="M134" t="s">
        <v>1121</v>
      </c>
    </row>
    <row r="135" spans="12:13" ht="15.75" customHeight="1">
      <c r="L135" s="5" t="s">
        <v>1022</v>
      </c>
      <c r="M135" s="534" t="s">
        <v>1122</v>
      </c>
    </row>
    <row r="136" spans="12:13" ht="15.75" customHeight="1"/>
    <row r="137" spans="12:13" ht="15.75" customHeight="1"/>
    <row r="138" spans="12:13" ht="15.75" customHeight="1"/>
    <row r="139" spans="12:13" ht="15.75" customHeight="1"/>
    <row r="140" spans="12:13" ht="15.75" customHeight="1"/>
    <row r="141" spans="12:13" ht="15.75" customHeight="1"/>
    <row r="142" spans="12:13" ht="15.75" customHeight="1"/>
    <row r="143" spans="12:13" ht="15.75" customHeight="1"/>
    <row r="144" spans="12:13"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DDE55053-DD5F-5B44-9EAB-7E65C7BC4571}" scale="85" topLeftCell="G85">
      <selection activeCell="L112" sqref="L112:M112"/>
      <pageMargins left="0" right="0" top="0" bottom="0" header="0" footer="0"/>
      <pageSetup orientation="portrait"/>
    </customSheetView>
  </customSheetView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9" workbookViewId="0">
      <selection activeCell="B19" sqref="B19"/>
    </sheetView>
  </sheetViews>
  <sheetFormatPr baseColWidth="10" defaultColWidth="14.28515625" defaultRowHeight="15" customHeight="1"/>
  <cols>
    <col min="1" max="1" width="19.7109375" customWidth="1"/>
    <col min="2" max="2" width="109.85546875" customWidth="1"/>
    <col min="3" max="6" width="11.28515625" customWidth="1"/>
    <col min="7" max="26" width="10.7109375" customWidth="1"/>
  </cols>
  <sheetData>
    <row r="1" spans="1:26" ht="15.75" customHeight="1">
      <c r="A1" s="794" t="s">
        <v>1123</v>
      </c>
      <c r="B1" s="795"/>
      <c r="C1" s="6"/>
      <c r="D1" s="6"/>
      <c r="E1" s="6"/>
      <c r="F1" s="6"/>
      <c r="G1" s="6"/>
      <c r="H1" s="6"/>
      <c r="I1" s="6"/>
      <c r="J1" s="6"/>
      <c r="K1" s="6"/>
      <c r="L1" s="6"/>
      <c r="M1" s="6"/>
      <c r="N1" s="6"/>
      <c r="O1" s="6"/>
      <c r="P1" s="6"/>
      <c r="Q1" s="6"/>
      <c r="R1" s="6"/>
      <c r="S1" s="6"/>
      <c r="T1" s="6"/>
      <c r="U1" s="6"/>
      <c r="V1" s="6"/>
      <c r="W1" s="6"/>
      <c r="X1" s="6"/>
      <c r="Y1" s="6"/>
      <c r="Z1" s="6"/>
    </row>
    <row r="2" spans="1:26" ht="37.5" customHeight="1">
      <c r="A2" s="796" t="s">
        <v>1124</v>
      </c>
      <c r="B2" s="797"/>
      <c r="C2" s="6"/>
      <c r="D2" s="6"/>
      <c r="E2" s="6"/>
      <c r="F2" s="6"/>
      <c r="G2" s="6"/>
      <c r="H2" s="6"/>
      <c r="I2" s="6"/>
      <c r="J2" s="6"/>
      <c r="K2" s="6"/>
      <c r="L2" s="6"/>
      <c r="M2" s="6"/>
      <c r="N2" s="6"/>
      <c r="O2" s="6"/>
      <c r="P2" s="6"/>
      <c r="Q2" s="6"/>
      <c r="R2" s="6"/>
      <c r="S2" s="6"/>
      <c r="T2" s="6"/>
      <c r="U2" s="6"/>
      <c r="V2" s="6"/>
      <c r="W2" s="6"/>
      <c r="X2" s="6"/>
      <c r="Y2" s="6"/>
      <c r="Z2" s="6"/>
    </row>
    <row r="3" spans="1:26" ht="15.75" customHeight="1">
      <c r="A3" s="7" t="s">
        <v>1125</v>
      </c>
      <c r="B3" s="8" t="s">
        <v>1126</v>
      </c>
      <c r="C3" s="6"/>
      <c r="D3" s="6"/>
      <c r="E3" s="6"/>
      <c r="F3" s="6"/>
      <c r="G3" s="6"/>
      <c r="H3" s="6"/>
      <c r="I3" s="6"/>
      <c r="J3" s="6"/>
      <c r="K3" s="6"/>
      <c r="L3" s="6"/>
      <c r="M3" s="6"/>
      <c r="N3" s="6"/>
      <c r="O3" s="6"/>
      <c r="P3" s="6"/>
      <c r="Q3" s="6"/>
      <c r="R3" s="6"/>
      <c r="S3" s="6"/>
      <c r="T3" s="6"/>
      <c r="U3" s="6"/>
      <c r="V3" s="6"/>
      <c r="W3" s="6"/>
      <c r="X3" s="6"/>
      <c r="Y3" s="6"/>
      <c r="Z3" s="6"/>
    </row>
    <row r="4" spans="1:26" ht="37.5" customHeight="1">
      <c r="A4" s="798" t="s">
        <v>1127</v>
      </c>
      <c r="B4" s="9" t="s">
        <v>1128</v>
      </c>
      <c r="C4" s="6"/>
      <c r="D4" s="6"/>
      <c r="E4" s="6"/>
      <c r="F4" s="6"/>
      <c r="G4" s="6"/>
      <c r="H4" s="6"/>
      <c r="I4" s="6"/>
      <c r="J4" s="6"/>
      <c r="K4" s="6"/>
      <c r="L4" s="6"/>
      <c r="M4" s="6"/>
      <c r="N4" s="6"/>
      <c r="O4" s="6"/>
      <c r="P4" s="6"/>
      <c r="Q4" s="6"/>
      <c r="R4" s="6"/>
      <c r="S4" s="6"/>
      <c r="T4" s="6"/>
      <c r="U4" s="6"/>
      <c r="V4" s="6"/>
      <c r="W4" s="6"/>
      <c r="X4" s="6"/>
      <c r="Y4" s="6"/>
      <c r="Z4" s="6"/>
    </row>
    <row r="5" spans="1:26" ht="15.75" customHeight="1">
      <c r="A5" s="792"/>
      <c r="B5" s="10" t="s">
        <v>1129</v>
      </c>
      <c r="C5" s="6"/>
      <c r="D5" s="6"/>
      <c r="E5" s="6"/>
      <c r="F5" s="6"/>
      <c r="G5" s="6"/>
      <c r="H5" s="6"/>
      <c r="I5" s="6"/>
      <c r="J5" s="6"/>
      <c r="K5" s="6"/>
      <c r="L5" s="6"/>
      <c r="M5" s="6"/>
      <c r="N5" s="6"/>
      <c r="O5" s="6"/>
      <c r="P5" s="6"/>
      <c r="Q5" s="6"/>
      <c r="R5" s="6"/>
      <c r="S5" s="6"/>
      <c r="T5" s="6"/>
      <c r="U5" s="6"/>
      <c r="V5" s="6"/>
      <c r="W5" s="6"/>
      <c r="X5" s="6"/>
      <c r="Y5" s="6"/>
      <c r="Z5" s="6"/>
    </row>
    <row r="6" spans="1:26" ht="15.75" customHeight="1">
      <c r="A6" s="792"/>
      <c r="B6" s="11" t="s">
        <v>1130</v>
      </c>
      <c r="C6" s="6"/>
      <c r="D6" s="6"/>
      <c r="E6" s="6"/>
      <c r="F6" s="6"/>
      <c r="G6" s="6"/>
      <c r="H6" s="6"/>
      <c r="I6" s="6"/>
      <c r="J6" s="6"/>
      <c r="K6" s="6"/>
      <c r="L6" s="6"/>
      <c r="M6" s="6"/>
      <c r="N6" s="6"/>
      <c r="O6" s="6"/>
      <c r="P6" s="6"/>
      <c r="Q6" s="6"/>
      <c r="R6" s="6"/>
      <c r="S6" s="6"/>
      <c r="T6" s="6"/>
      <c r="U6" s="6"/>
      <c r="V6" s="6"/>
      <c r="W6" s="6"/>
      <c r="X6" s="6"/>
      <c r="Y6" s="6"/>
      <c r="Z6" s="6"/>
    </row>
    <row r="7" spans="1:26" ht="15.75" customHeight="1">
      <c r="A7" s="792"/>
      <c r="B7" s="11" t="s">
        <v>1131</v>
      </c>
      <c r="C7" s="6"/>
      <c r="D7" s="6"/>
      <c r="E7" s="6"/>
      <c r="F7" s="6"/>
      <c r="G7" s="6"/>
      <c r="H7" s="6"/>
      <c r="I7" s="6"/>
      <c r="J7" s="6"/>
      <c r="K7" s="6"/>
      <c r="L7" s="6"/>
      <c r="M7" s="6"/>
      <c r="N7" s="6"/>
      <c r="O7" s="6"/>
      <c r="P7" s="6"/>
      <c r="Q7" s="6"/>
      <c r="R7" s="6"/>
      <c r="S7" s="6"/>
      <c r="T7" s="6"/>
      <c r="U7" s="6"/>
      <c r="V7" s="6"/>
      <c r="W7" s="6"/>
      <c r="X7" s="6"/>
      <c r="Y7" s="6"/>
      <c r="Z7" s="6"/>
    </row>
    <row r="8" spans="1:26" ht="15.75" customHeight="1">
      <c r="A8" s="792"/>
      <c r="B8" s="10" t="s">
        <v>1132</v>
      </c>
      <c r="C8" s="6"/>
      <c r="D8" s="6"/>
      <c r="E8" s="6"/>
      <c r="F8" s="6"/>
      <c r="G8" s="6"/>
      <c r="H8" s="6"/>
      <c r="I8" s="6"/>
      <c r="J8" s="6"/>
      <c r="K8" s="6"/>
      <c r="L8" s="6"/>
      <c r="M8" s="6"/>
      <c r="N8" s="6"/>
      <c r="O8" s="6"/>
      <c r="P8" s="6"/>
      <c r="Q8" s="6"/>
      <c r="R8" s="6"/>
      <c r="S8" s="6"/>
      <c r="T8" s="6"/>
      <c r="U8" s="6"/>
      <c r="V8" s="6"/>
      <c r="W8" s="6"/>
      <c r="X8" s="6"/>
      <c r="Y8" s="6"/>
      <c r="Z8" s="6"/>
    </row>
    <row r="9" spans="1:26" ht="15.75" customHeight="1">
      <c r="A9" s="792"/>
      <c r="B9" s="10" t="s">
        <v>1133</v>
      </c>
      <c r="C9" s="6"/>
      <c r="D9" s="6"/>
      <c r="E9" s="6"/>
      <c r="F9" s="6"/>
      <c r="G9" s="6"/>
      <c r="H9" s="6"/>
      <c r="I9" s="6"/>
      <c r="J9" s="6"/>
      <c r="K9" s="6"/>
      <c r="L9" s="6"/>
      <c r="M9" s="6"/>
      <c r="N9" s="6"/>
      <c r="O9" s="6"/>
      <c r="P9" s="6"/>
      <c r="Q9" s="6"/>
      <c r="R9" s="6"/>
      <c r="S9" s="6"/>
      <c r="T9" s="6"/>
      <c r="U9" s="6"/>
      <c r="V9" s="6"/>
      <c r="W9" s="6"/>
      <c r="X9" s="6"/>
      <c r="Y9" s="6"/>
      <c r="Z9" s="6"/>
    </row>
    <row r="10" spans="1:26" ht="15.75" customHeight="1">
      <c r="A10" s="793"/>
      <c r="B10" s="10" t="s">
        <v>1134</v>
      </c>
      <c r="C10" s="6"/>
      <c r="D10" s="6"/>
      <c r="E10" s="6"/>
      <c r="F10" s="6"/>
      <c r="G10" s="6"/>
      <c r="H10" s="6"/>
      <c r="I10" s="6"/>
      <c r="J10" s="6"/>
      <c r="K10" s="6"/>
      <c r="L10" s="6"/>
      <c r="M10" s="6"/>
      <c r="N10" s="6"/>
      <c r="O10" s="6"/>
      <c r="P10" s="6"/>
      <c r="Q10" s="6"/>
      <c r="R10" s="6"/>
      <c r="S10" s="6"/>
      <c r="T10" s="6"/>
      <c r="U10" s="6"/>
      <c r="V10" s="6"/>
      <c r="W10" s="6"/>
      <c r="X10" s="6"/>
      <c r="Y10" s="6"/>
      <c r="Z10" s="6"/>
    </row>
    <row r="11" spans="1:26" ht="15.75" customHeight="1">
      <c r="A11" s="791" t="s">
        <v>1135</v>
      </c>
      <c r="B11" s="11" t="s">
        <v>1136</v>
      </c>
      <c r="C11" s="6"/>
      <c r="D11" s="6"/>
      <c r="E11" s="6"/>
      <c r="F11" s="6"/>
      <c r="G11" s="6"/>
      <c r="H11" s="6"/>
      <c r="I11" s="6"/>
      <c r="J11" s="6"/>
      <c r="K11" s="6"/>
      <c r="L11" s="6"/>
      <c r="M11" s="6"/>
      <c r="N11" s="6"/>
      <c r="O11" s="6"/>
      <c r="P11" s="6"/>
      <c r="Q11" s="6"/>
      <c r="R11" s="6"/>
      <c r="S11" s="6"/>
      <c r="T11" s="6"/>
      <c r="U11" s="6"/>
      <c r="V11" s="6"/>
      <c r="W11" s="6"/>
      <c r="X11" s="6"/>
      <c r="Y11" s="6"/>
      <c r="Z11" s="6"/>
    </row>
    <row r="12" spans="1:26" ht="15.75" customHeight="1">
      <c r="A12" s="792"/>
      <c r="B12" s="11" t="s">
        <v>1137</v>
      </c>
      <c r="C12" s="6"/>
      <c r="D12" s="6"/>
      <c r="E12" s="6"/>
      <c r="F12" s="6"/>
      <c r="G12" s="6"/>
      <c r="H12" s="6"/>
      <c r="I12" s="6"/>
      <c r="J12" s="6"/>
      <c r="K12" s="6"/>
      <c r="L12" s="6"/>
      <c r="M12" s="6"/>
      <c r="N12" s="6"/>
      <c r="O12" s="6"/>
      <c r="P12" s="6"/>
      <c r="Q12" s="6"/>
      <c r="R12" s="6"/>
      <c r="S12" s="6"/>
      <c r="T12" s="6"/>
      <c r="U12" s="6"/>
      <c r="V12" s="6"/>
      <c r="W12" s="6"/>
      <c r="X12" s="6"/>
      <c r="Y12" s="6"/>
      <c r="Z12" s="6"/>
    </row>
    <row r="13" spans="1:26" ht="15.75" customHeight="1">
      <c r="A13" s="793"/>
      <c r="B13" s="11" t="s">
        <v>1138</v>
      </c>
      <c r="C13" s="6"/>
      <c r="D13" s="6"/>
      <c r="E13" s="6"/>
      <c r="F13" s="6"/>
      <c r="G13" s="6"/>
      <c r="H13" s="6"/>
      <c r="I13" s="6"/>
      <c r="J13" s="6"/>
      <c r="K13" s="6"/>
      <c r="L13" s="6"/>
      <c r="M13" s="6"/>
      <c r="N13" s="6"/>
      <c r="O13" s="6"/>
      <c r="P13" s="6"/>
      <c r="Q13" s="6"/>
      <c r="R13" s="6"/>
      <c r="S13" s="6"/>
      <c r="T13" s="6"/>
      <c r="U13" s="6"/>
      <c r="V13" s="6"/>
      <c r="W13" s="6"/>
      <c r="X13" s="6"/>
      <c r="Y13" s="6"/>
      <c r="Z13" s="6"/>
    </row>
    <row r="14" spans="1:26" ht="82.5" customHeight="1">
      <c r="A14" s="791" t="s">
        <v>1139</v>
      </c>
      <c r="B14" s="12" t="s">
        <v>1140</v>
      </c>
      <c r="C14" s="6"/>
      <c r="D14" s="6"/>
      <c r="E14" s="6"/>
      <c r="F14" s="6"/>
      <c r="G14" s="6"/>
      <c r="H14" s="6"/>
      <c r="I14" s="6"/>
      <c r="J14" s="6"/>
      <c r="K14" s="6"/>
      <c r="L14" s="6"/>
      <c r="M14" s="6"/>
      <c r="N14" s="6"/>
      <c r="O14" s="6"/>
      <c r="P14" s="6"/>
      <c r="Q14" s="6"/>
      <c r="R14" s="6"/>
      <c r="S14" s="6"/>
      <c r="T14" s="6"/>
      <c r="U14" s="6"/>
      <c r="V14" s="6"/>
      <c r="W14" s="6"/>
      <c r="X14" s="6"/>
      <c r="Y14" s="6"/>
      <c r="Z14" s="6"/>
    </row>
    <row r="15" spans="1:26" ht="15.75" customHeight="1">
      <c r="A15" s="792"/>
      <c r="B15" s="11" t="s">
        <v>1141</v>
      </c>
      <c r="C15" s="6"/>
      <c r="D15" s="6"/>
      <c r="E15" s="6"/>
      <c r="F15" s="6"/>
      <c r="G15" s="6"/>
      <c r="H15" s="6"/>
      <c r="I15" s="6"/>
      <c r="J15" s="6"/>
      <c r="K15" s="6"/>
      <c r="L15" s="6"/>
      <c r="M15" s="6"/>
      <c r="N15" s="6"/>
      <c r="O15" s="6"/>
      <c r="P15" s="6"/>
      <c r="Q15" s="6"/>
      <c r="R15" s="6"/>
      <c r="S15" s="6"/>
      <c r="T15" s="6"/>
      <c r="U15" s="6"/>
      <c r="V15" s="6"/>
      <c r="W15" s="6"/>
      <c r="X15" s="6"/>
      <c r="Y15" s="6"/>
      <c r="Z15" s="6"/>
    </row>
    <row r="16" spans="1:26" ht="15.75" customHeight="1">
      <c r="A16" s="792"/>
      <c r="B16" s="12" t="s">
        <v>1142</v>
      </c>
      <c r="C16" s="6"/>
      <c r="D16" s="6"/>
      <c r="E16" s="6"/>
      <c r="F16" s="6"/>
      <c r="G16" s="6"/>
      <c r="H16" s="6"/>
      <c r="I16" s="6"/>
      <c r="J16" s="6"/>
      <c r="K16" s="6"/>
      <c r="L16" s="6"/>
      <c r="M16" s="6"/>
      <c r="N16" s="6"/>
      <c r="O16" s="6"/>
      <c r="P16" s="6"/>
      <c r="Q16" s="6"/>
      <c r="R16" s="6"/>
      <c r="S16" s="6"/>
      <c r="T16" s="6"/>
      <c r="U16" s="6"/>
      <c r="V16" s="6"/>
      <c r="W16" s="6"/>
      <c r="X16" s="6"/>
      <c r="Y16" s="6"/>
      <c r="Z16" s="6"/>
    </row>
    <row r="17" spans="1:26" ht="15.75" customHeight="1">
      <c r="A17" s="792"/>
      <c r="B17" s="11" t="s">
        <v>1143</v>
      </c>
      <c r="C17" s="6"/>
      <c r="D17" s="6"/>
      <c r="E17" s="6"/>
      <c r="F17" s="6"/>
      <c r="G17" s="6"/>
      <c r="H17" s="6"/>
      <c r="I17" s="6"/>
      <c r="J17" s="6"/>
      <c r="K17" s="6"/>
      <c r="L17" s="6"/>
      <c r="M17" s="6"/>
      <c r="N17" s="6"/>
      <c r="O17" s="6"/>
      <c r="P17" s="6"/>
      <c r="Q17" s="6"/>
      <c r="R17" s="6"/>
      <c r="S17" s="6"/>
      <c r="T17" s="6"/>
      <c r="U17" s="6"/>
      <c r="V17" s="6"/>
      <c r="W17" s="6"/>
      <c r="X17" s="6"/>
      <c r="Y17" s="6"/>
      <c r="Z17" s="6"/>
    </row>
    <row r="18" spans="1:26" ht="15.75" customHeight="1">
      <c r="A18" s="792"/>
      <c r="B18" s="11" t="s">
        <v>1144</v>
      </c>
      <c r="C18" s="6"/>
      <c r="D18" s="6"/>
      <c r="E18" s="6"/>
      <c r="F18" s="6"/>
      <c r="G18" s="6"/>
      <c r="H18" s="6"/>
      <c r="I18" s="6"/>
      <c r="J18" s="6"/>
      <c r="K18" s="6"/>
      <c r="L18" s="6"/>
      <c r="M18" s="6"/>
      <c r="N18" s="6"/>
      <c r="O18" s="6"/>
      <c r="P18" s="6"/>
      <c r="Q18" s="6"/>
      <c r="R18" s="6"/>
      <c r="S18" s="6"/>
      <c r="T18" s="6"/>
      <c r="U18" s="6"/>
      <c r="V18" s="6"/>
      <c r="W18" s="6"/>
      <c r="X18" s="6"/>
      <c r="Y18" s="6"/>
      <c r="Z18" s="6"/>
    </row>
    <row r="19" spans="1:26" ht="385.5" customHeight="1">
      <c r="A19" s="792"/>
      <c r="B19" s="11" t="s">
        <v>1145</v>
      </c>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c r="A20" s="792"/>
      <c r="B20" s="11" t="s">
        <v>1146</v>
      </c>
      <c r="C20" s="6"/>
      <c r="D20" s="6"/>
      <c r="E20" s="6"/>
      <c r="F20" s="6"/>
      <c r="G20" s="6"/>
      <c r="H20" s="6"/>
      <c r="I20" s="6"/>
      <c r="J20" s="6"/>
      <c r="K20" s="6"/>
      <c r="L20" s="6"/>
      <c r="M20" s="6"/>
      <c r="N20" s="6"/>
      <c r="O20" s="6"/>
      <c r="P20" s="6"/>
      <c r="Q20" s="6"/>
      <c r="R20" s="6"/>
      <c r="S20" s="6"/>
      <c r="T20" s="6"/>
      <c r="U20" s="6"/>
      <c r="V20" s="6"/>
      <c r="W20" s="6"/>
      <c r="X20" s="6"/>
      <c r="Y20" s="6"/>
      <c r="Z20" s="6"/>
    </row>
    <row r="21" spans="1:26" ht="49.5" customHeight="1">
      <c r="A21" s="792"/>
      <c r="B21" s="11" t="s">
        <v>1147</v>
      </c>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c r="A22" s="792"/>
      <c r="B22" s="11" t="s">
        <v>1148</v>
      </c>
      <c r="C22" s="6"/>
      <c r="D22" s="6"/>
      <c r="E22" s="6"/>
      <c r="F22" s="6"/>
      <c r="G22" s="6"/>
      <c r="H22" s="6"/>
      <c r="I22" s="6"/>
      <c r="J22" s="6"/>
      <c r="K22" s="6"/>
      <c r="L22" s="6"/>
      <c r="M22" s="6"/>
      <c r="N22" s="6"/>
      <c r="O22" s="6"/>
      <c r="P22" s="6"/>
      <c r="Q22" s="6"/>
      <c r="R22" s="6"/>
      <c r="S22" s="6"/>
      <c r="T22" s="6"/>
      <c r="U22" s="6"/>
      <c r="V22" s="6"/>
      <c r="W22" s="6"/>
      <c r="X22" s="6"/>
      <c r="Y22" s="6"/>
      <c r="Z22" s="6"/>
    </row>
    <row r="23" spans="1:26" ht="51.75" customHeight="1">
      <c r="A23" s="792"/>
      <c r="B23" s="11" t="s">
        <v>1149</v>
      </c>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c r="A24" s="793"/>
      <c r="B24" s="11" t="s">
        <v>1150</v>
      </c>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c r="A25" s="791" t="s">
        <v>1151</v>
      </c>
      <c r="B25" s="11" t="s">
        <v>1152</v>
      </c>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c r="A26" s="792"/>
      <c r="B26" s="10" t="s">
        <v>1153</v>
      </c>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c r="A27" s="793"/>
      <c r="B27" s="10" t="s">
        <v>1154</v>
      </c>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c r="A28" s="13" t="s">
        <v>21</v>
      </c>
      <c r="B28" s="11" t="s">
        <v>1155</v>
      </c>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c r="A29" s="13" t="s">
        <v>1156</v>
      </c>
      <c r="B29" s="11" t="s">
        <v>1157</v>
      </c>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c r="A30" s="14"/>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c r="A31" s="14"/>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c r="A32" s="14"/>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c r="A33" s="14"/>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c r="A34" s="14"/>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c r="A35" s="14"/>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c r="A36" s="14"/>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c r="A37" s="14"/>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c r="A38" s="14"/>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c r="A39" s="14"/>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c r="A40" s="14"/>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c r="A41" s="14"/>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c r="A42" s="14"/>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c r="A43" s="14"/>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c r="A44" s="14"/>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c r="A45" s="14"/>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c r="A46" s="14"/>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c r="A47" s="14"/>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c r="A48" s="14"/>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c r="A49" s="14"/>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c r="A50" s="14"/>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c r="A51" s="14"/>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c r="A52" s="14"/>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c r="A53" s="14"/>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c r="A54" s="14"/>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c r="A55" s="14"/>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c r="A56" s="14"/>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c r="A57" s="14"/>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c r="A58" s="14"/>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c r="A59" s="14"/>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c r="A60" s="14"/>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c r="A61" s="14"/>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c r="A62" s="14"/>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c r="A63" s="14"/>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c r="A64" s="14"/>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c r="A65" s="14"/>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c r="A66" s="14"/>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c r="A67" s="14"/>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c r="A68" s="14"/>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c r="A69" s="14"/>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c r="A70" s="14"/>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c r="A71" s="14"/>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c r="A72" s="14"/>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c r="A73" s="14"/>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c r="A74" s="14"/>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c r="A75" s="14"/>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c r="A76" s="14"/>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c r="A77" s="14"/>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c r="A78" s="14"/>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c r="A79" s="14"/>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c r="A80" s="14"/>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c r="A81" s="14"/>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c r="A82" s="14"/>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c r="A83" s="14"/>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c r="A84" s="14"/>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c r="A85" s="14"/>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c r="A86" s="14"/>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c r="A87" s="14"/>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c r="A88" s="14"/>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c r="A89" s="14"/>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c r="A90" s="14"/>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c r="A91" s="14"/>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c r="A92" s="14"/>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c r="A93" s="14"/>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c r="A94" s="14"/>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c r="A95" s="14"/>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c r="A96" s="14"/>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c r="A97" s="14"/>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c r="A98" s="14"/>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c r="A99" s="14"/>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c r="A100" s="14"/>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c r="A101" s="14"/>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c r="A102" s="14"/>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c r="A103" s="14"/>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c r="A104" s="14"/>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c r="A105" s="14"/>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c r="A106" s="14"/>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c r="A107" s="14"/>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c r="A108" s="14"/>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c r="A109" s="14"/>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c r="A110" s="14"/>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c r="A111" s="14"/>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c r="A112" s="14"/>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c r="A113" s="14"/>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c r="A114" s="14"/>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c r="A115" s="14"/>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c r="A116" s="14"/>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c r="A117" s="14"/>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c r="A118" s="14"/>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c r="A119" s="14"/>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c r="A120" s="14"/>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c r="A121" s="14"/>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c r="A122" s="14"/>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c r="A123" s="14"/>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c r="A124" s="14"/>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c r="A125" s="14"/>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c r="A126" s="14"/>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c r="A127" s="14"/>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c r="A128" s="14"/>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c r="A129" s="14"/>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c r="A130" s="14"/>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c r="A131" s="14"/>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c r="A132" s="14"/>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c r="A133" s="14"/>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c r="A134" s="14"/>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c r="A135" s="14"/>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c r="A136" s="14"/>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c r="A137" s="14"/>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c r="A138" s="14"/>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c r="A139" s="14"/>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c r="A140" s="14"/>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c r="A141" s="14"/>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c r="A142" s="14"/>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c r="A143" s="14"/>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c r="A144" s="14"/>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c r="A145" s="14"/>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c r="A146" s="14"/>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c r="A147" s="14"/>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c r="A148" s="14"/>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c r="A149" s="14"/>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c r="A150" s="14"/>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c r="A151" s="14"/>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c r="A152" s="14"/>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c r="A153" s="14"/>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c r="A154" s="14"/>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c r="A155" s="14"/>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c r="A156" s="14"/>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c r="A157" s="14"/>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c r="A158" s="14"/>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c r="A159" s="14"/>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c r="A160" s="14"/>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c r="A161" s="14"/>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c r="A162" s="14"/>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c r="A163" s="14"/>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c r="A164" s="14"/>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c r="A165" s="14"/>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c r="A166" s="14"/>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c r="A167" s="14"/>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c r="A168" s="14"/>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c r="A169" s="14"/>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c r="A170" s="14"/>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c r="A171" s="14"/>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c r="A172" s="14"/>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c r="A173" s="14"/>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c r="A174" s="14"/>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c r="A175" s="14"/>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c r="A176" s="14"/>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c r="A177" s="14"/>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c r="A178" s="14"/>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c r="A179" s="14"/>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c r="A180" s="14"/>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c r="A181" s="14"/>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c r="A182" s="14"/>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c r="A183" s="14"/>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c r="A184" s="14"/>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c r="A185" s="14"/>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c r="A186" s="14"/>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c r="A187" s="14"/>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c r="A188" s="14"/>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c r="A189" s="14"/>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c r="A190" s="14"/>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c r="A191" s="14"/>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c r="A192" s="14"/>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c r="A193" s="14"/>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c r="A194" s="14"/>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c r="A195" s="14"/>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c r="A196" s="14"/>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c r="A197" s="14"/>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c r="A198" s="14"/>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c r="A199" s="14"/>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c r="A200" s="14"/>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c r="A201" s="14"/>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c r="A202" s="14"/>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c r="A203" s="14"/>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c r="A204" s="14"/>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c r="A205" s="14"/>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c r="A206" s="14"/>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c r="A207" s="14"/>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c r="A208" s="14"/>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c r="A209" s="14"/>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c r="A210" s="14"/>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c r="A211" s="14"/>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c r="A212" s="14"/>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c r="A213" s="14"/>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c r="A214" s="14"/>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c r="A215" s="14"/>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c r="A216" s="14"/>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c r="A217" s="14"/>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c r="A218" s="14"/>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c r="A219" s="14"/>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c r="A220" s="14"/>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c r="A221" s="14"/>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c r="A222" s="14"/>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c r="A223" s="14"/>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c r="A224" s="14"/>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c r="A225" s="14"/>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c r="A226" s="14"/>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c r="A227" s="14"/>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c r="A228" s="14"/>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c r="A229" s="14"/>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c r="A230" s="14"/>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c r="A231" s="14"/>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c r="A232" s="14"/>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c r="A233" s="14"/>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c r="A234" s="14"/>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c r="A235" s="14"/>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c r="A236" s="14"/>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c r="A237" s="14"/>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c r="A238" s="14"/>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c r="A239" s="14"/>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c r="A240" s="14"/>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c r="A241" s="14"/>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c r="A242" s="14"/>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c r="A243" s="14"/>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c r="A244" s="14"/>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c r="A245" s="14"/>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c r="A246" s="14"/>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c r="A247" s="14"/>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c r="A248" s="14"/>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c r="A249" s="14"/>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c r="A250" s="14"/>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c r="A251" s="14"/>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c r="A252" s="14"/>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c r="A253" s="14"/>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c r="A254" s="14"/>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c r="A255" s="14"/>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c r="A256" s="14"/>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c r="A257" s="14"/>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c r="A258" s="14"/>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c r="A259" s="14"/>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c r="A260" s="14"/>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c r="A261" s="14"/>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c r="A262" s="14"/>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c r="A263" s="14"/>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c r="A264" s="14"/>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c r="A265" s="14"/>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c r="A266" s="14"/>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c r="A267" s="14"/>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c r="A268" s="14"/>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c r="A269" s="14"/>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c r="A270" s="14"/>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c r="A271" s="14"/>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c r="A272" s="14"/>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c r="A273" s="14"/>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c r="A274" s="14"/>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c r="A275" s="14"/>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c r="A276" s="14"/>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c r="A277" s="14"/>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c r="A278" s="14"/>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c r="A279" s="14"/>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c r="A280" s="14"/>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c r="A281" s="14"/>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c r="A282" s="14"/>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c r="A283" s="14"/>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c r="A284" s="14"/>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c r="A285" s="14"/>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c r="A286" s="14"/>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c r="A287" s="14"/>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c r="A288" s="14"/>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c r="A289" s="14"/>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c r="A290" s="14"/>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c r="A291" s="14"/>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c r="A292" s="14"/>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c r="A293" s="14"/>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c r="A294" s="14"/>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c r="A295" s="14"/>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c r="A296" s="14"/>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c r="A297" s="14"/>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c r="A298" s="14"/>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c r="A299" s="14"/>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c r="A300" s="14"/>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c r="A301" s="14"/>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c r="A302" s="14"/>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c r="A303" s="14"/>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c r="A304" s="14"/>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c r="A305" s="14"/>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c r="A306" s="14"/>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c r="A307" s="14"/>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c r="A308" s="14"/>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c r="A309" s="14"/>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c r="A310" s="14"/>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c r="A311" s="14"/>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c r="A312" s="14"/>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c r="A313" s="14"/>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c r="A314" s="14"/>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c r="A315" s="14"/>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c r="A316" s="14"/>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c r="A317" s="14"/>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c r="A318" s="14"/>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c r="A319" s="14"/>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c r="A320" s="14"/>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c r="A321" s="14"/>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c r="A322" s="14"/>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c r="A323" s="14"/>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c r="A324" s="14"/>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c r="A325" s="14"/>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c r="A326" s="14"/>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c r="A327" s="14"/>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c r="A328" s="14"/>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c r="A329" s="14"/>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c r="A330" s="14"/>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c r="A331" s="14"/>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c r="A332" s="14"/>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c r="A333" s="14"/>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c r="A334" s="14"/>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c r="A335" s="14"/>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c r="A336" s="14"/>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c r="A337" s="14"/>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c r="A338" s="14"/>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c r="A339" s="14"/>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c r="A340" s="14"/>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c r="A341" s="14"/>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c r="A342" s="14"/>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c r="A343" s="14"/>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c r="A344" s="14"/>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c r="A345" s="14"/>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c r="A346" s="14"/>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c r="A347" s="14"/>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c r="A348" s="14"/>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c r="A349" s="14"/>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c r="A350" s="14"/>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c r="A351" s="14"/>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c r="A352" s="14"/>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c r="A353" s="14"/>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c r="A354" s="14"/>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c r="A355" s="14"/>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c r="A356" s="14"/>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c r="A357" s="14"/>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c r="A358" s="14"/>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c r="A359" s="14"/>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c r="A360" s="14"/>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c r="A361" s="14"/>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c r="A362" s="14"/>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c r="A363" s="14"/>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c r="A364" s="14"/>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c r="A365" s="14"/>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c r="A366" s="14"/>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c r="A367" s="14"/>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c r="A368" s="14"/>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c r="A369" s="14"/>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c r="A370" s="14"/>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c r="A371" s="14"/>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c r="A372" s="14"/>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c r="A373" s="14"/>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c r="A374" s="14"/>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c r="A375" s="14"/>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c r="A376" s="14"/>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c r="A377" s="14"/>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c r="A378" s="14"/>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c r="A379" s="14"/>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c r="A380" s="14"/>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c r="A381" s="14"/>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c r="A382" s="14"/>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c r="A383" s="14"/>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c r="A384" s="14"/>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c r="A385" s="14"/>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c r="A386" s="14"/>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c r="A387" s="14"/>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c r="A388" s="14"/>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c r="A389" s="14"/>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c r="A390" s="14"/>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c r="A391" s="14"/>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c r="A392" s="14"/>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c r="A393" s="14"/>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c r="A394" s="14"/>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c r="A395" s="14"/>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c r="A396" s="14"/>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c r="A397" s="14"/>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c r="A398" s="14"/>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c r="A399" s="14"/>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c r="A400" s="14"/>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c r="A401" s="14"/>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c r="A402" s="14"/>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c r="A403" s="14"/>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c r="A404" s="14"/>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c r="A405" s="14"/>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c r="A406" s="14"/>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c r="A407" s="14"/>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c r="A408" s="14"/>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c r="A409" s="14"/>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c r="A410" s="14"/>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c r="A411" s="14"/>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c r="A412" s="14"/>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c r="A413" s="14"/>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c r="A414" s="14"/>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c r="A415" s="14"/>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c r="A416" s="14"/>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c r="A417" s="14"/>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c r="A418" s="14"/>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c r="A419" s="14"/>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c r="A420" s="14"/>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c r="A421" s="14"/>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c r="A422" s="14"/>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c r="A423" s="14"/>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c r="A424" s="14"/>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c r="A425" s="14"/>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c r="A426" s="14"/>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c r="A427" s="14"/>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c r="A428" s="14"/>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c r="A429" s="14"/>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c r="A430" s="14"/>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c r="A431" s="14"/>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c r="A432" s="14"/>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c r="A433" s="14"/>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c r="A434" s="14"/>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c r="A435" s="14"/>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c r="A436" s="14"/>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c r="A437" s="14"/>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c r="A438" s="14"/>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c r="A439" s="14"/>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c r="A440" s="14"/>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c r="A441" s="14"/>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c r="A442" s="14"/>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c r="A443" s="14"/>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c r="A444" s="14"/>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c r="A445" s="14"/>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c r="A446" s="14"/>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c r="A447" s="14"/>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c r="A448" s="14"/>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c r="A449" s="14"/>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c r="A450" s="14"/>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c r="A451" s="14"/>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c r="A452" s="14"/>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c r="A453" s="14"/>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c r="A454" s="14"/>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c r="A455" s="14"/>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c r="A456" s="14"/>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c r="A457" s="14"/>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c r="A458" s="14"/>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c r="A459" s="14"/>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c r="A460" s="14"/>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c r="A461" s="14"/>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c r="A462" s="14"/>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c r="A463" s="14"/>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c r="A464" s="14"/>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c r="A465" s="14"/>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c r="A466" s="14"/>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c r="A467" s="14"/>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c r="A468" s="14"/>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c r="A469" s="14"/>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c r="A470" s="14"/>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c r="A471" s="14"/>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c r="A472" s="14"/>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c r="A473" s="14"/>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c r="A474" s="14"/>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c r="A475" s="14"/>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c r="A476" s="14"/>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c r="A477" s="14"/>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c r="A478" s="14"/>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c r="A479" s="14"/>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c r="A480" s="14"/>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c r="A481" s="14"/>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c r="A482" s="14"/>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c r="A483" s="14"/>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c r="A484" s="14"/>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c r="A485" s="14"/>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c r="A486" s="14"/>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c r="A487" s="14"/>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c r="A488" s="14"/>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c r="A489" s="14"/>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c r="A490" s="14"/>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c r="A491" s="14"/>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c r="A492" s="14"/>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c r="A493" s="14"/>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c r="A494" s="14"/>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c r="A495" s="14"/>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c r="A496" s="14"/>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c r="A497" s="14"/>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c r="A498" s="14"/>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c r="A499" s="14"/>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c r="A500" s="14"/>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c r="A501" s="14"/>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c r="A502" s="14"/>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c r="A503" s="14"/>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c r="A504" s="14"/>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c r="A505" s="14"/>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c r="A506" s="14"/>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c r="A507" s="14"/>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c r="A508" s="14"/>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c r="A509" s="14"/>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c r="A510" s="14"/>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c r="A511" s="14"/>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c r="A512" s="14"/>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c r="A513" s="14"/>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c r="A514" s="14"/>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c r="A515" s="14"/>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c r="A516" s="14"/>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c r="A517" s="14"/>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c r="A518" s="14"/>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c r="A519" s="14"/>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c r="A520" s="14"/>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c r="A521" s="14"/>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c r="A522" s="14"/>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c r="A523" s="14"/>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c r="A524" s="14"/>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c r="A525" s="14"/>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c r="A526" s="14"/>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c r="A527" s="14"/>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c r="A528" s="14"/>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c r="A529" s="14"/>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c r="A530" s="14"/>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c r="A531" s="14"/>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c r="A532" s="14"/>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c r="A533" s="14"/>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c r="A534" s="14"/>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c r="A535" s="14"/>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c r="A536" s="14"/>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c r="A537" s="14"/>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c r="A538" s="14"/>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c r="A539" s="14"/>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c r="A540" s="14"/>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c r="A541" s="14"/>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c r="A542" s="14"/>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c r="A543" s="14"/>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c r="A544" s="14"/>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c r="A545" s="14"/>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c r="A546" s="14"/>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c r="A547" s="14"/>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c r="A548" s="14"/>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c r="A549" s="14"/>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c r="A550" s="14"/>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c r="A551" s="14"/>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c r="A552" s="14"/>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c r="A553" s="14"/>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c r="A554" s="14"/>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c r="A555" s="14"/>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c r="A556" s="14"/>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c r="A557" s="14"/>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c r="A558" s="14"/>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c r="A559" s="14"/>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c r="A560" s="14"/>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c r="A561" s="14"/>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c r="A562" s="14"/>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c r="A563" s="14"/>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c r="A564" s="14"/>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c r="A565" s="14"/>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c r="A566" s="14"/>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c r="A567" s="14"/>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c r="A568" s="14"/>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c r="A569" s="14"/>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c r="A570" s="14"/>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c r="A571" s="14"/>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c r="A572" s="14"/>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c r="A573" s="14"/>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c r="A574" s="14"/>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c r="A575" s="14"/>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c r="A576" s="14"/>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c r="A577" s="14"/>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c r="A578" s="14"/>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c r="A579" s="14"/>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c r="A580" s="14"/>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c r="A581" s="14"/>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c r="A582" s="14"/>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c r="A583" s="14"/>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c r="A584" s="14"/>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c r="A585" s="14"/>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c r="A586" s="14"/>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c r="A587" s="14"/>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c r="A588" s="14"/>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c r="A589" s="14"/>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c r="A590" s="14"/>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c r="A591" s="14"/>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c r="A592" s="14"/>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c r="A593" s="14"/>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c r="A594" s="14"/>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c r="A595" s="14"/>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c r="A596" s="14"/>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c r="A597" s="14"/>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c r="A598" s="14"/>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c r="A599" s="14"/>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c r="A600" s="14"/>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c r="A601" s="14"/>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c r="A602" s="14"/>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c r="A603" s="14"/>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c r="A604" s="14"/>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c r="A605" s="14"/>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c r="A606" s="14"/>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c r="A607" s="14"/>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c r="A608" s="14"/>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c r="A609" s="14"/>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c r="A610" s="14"/>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c r="A611" s="14"/>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c r="A612" s="14"/>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c r="A613" s="14"/>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c r="A614" s="14"/>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c r="A615" s="14"/>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c r="A616" s="14"/>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c r="A617" s="14"/>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c r="A618" s="14"/>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c r="A619" s="14"/>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c r="A620" s="14"/>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c r="A621" s="14"/>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c r="A622" s="14"/>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c r="A623" s="14"/>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c r="A624" s="14"/>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c r="A625" s="14"/>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c r="A626" s="14"/>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c r="A627" s="14"/>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c r="A628" s="14"/>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c r="A629" s="14"/>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c r="A630" s="14"/>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c r="A631" s="14"/>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c r="A632" s="14"/>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c r="A633" s="14"/>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c r="A634" s="14"/>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c r="A635" s="14"/>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c r="A636" s="14"/>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c r="A637" s="14"/>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c r="A638" s="14"/>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c r="A639" s="14"/>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c r="A640" s="14"/>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c r="A641" s="14"/>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c r="A642" s="14"/>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c r="A643" s="14"/>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c r="A644" s="14"/>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c r="A645" s="14"/>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c r="A646" s="14"/>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c r="A647" s="14"/>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c r="A648" s="14"/>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c r="A649" s="14"/>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c r="A650" s="14"/>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c r="A651" s="14"/>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c r="A652" s="14"/>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c r="A653" s="14"/>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c r="A654" s="14"/>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c r="A655" s="14"/>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c r="A656" s="14"/>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c r="A657" s="14"/>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c r="A658" s="14"/>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c r="A659" s="14"/>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c r="A660" s="14"/>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c r="A661" s="14"/>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c r="A662" s="14"/>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c r="A663" s="14"/>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c r="A664" s="14"/>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c r="A665" s="14"/>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c r="A666" s="14"/>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c r="A667" s="14"/>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c r="A668" s="14"/>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c r="A669" s="14"/>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c r="A670" s="14"/>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c r="A671" s="14"/>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c r="A672" s="14"/>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c r="A673" s="14"/>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c r="A674" s="14"/>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c r="A675" s="14"/>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c r="A676" s="14"/>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c r="A677" s="14"/>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c r="A678" s="14"/>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c r="A679" s="14"/>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c r="A680" s="14"/>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c r="A681" s="14"/>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c r="A682" s="14"/>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c r="A683" s="14"/>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c r="A684" s="14"/>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c r="A685" s="14"/>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c r="A686" s="14"/>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c r="A687" s="14"/>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c r="A688" s="14"/>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c r="A689" s="14"/>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c r="A690" s="14"/>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c r="A691" s="14"/>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c r="A692" s="14"/>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c r="A693" s="14"/>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c r="A694" s="14"/>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c r="A695" s="14"/>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c r="A696" s="14"/>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c r="A697" s="14"/>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c r="A698" s="14"/>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c r="A699" s="14"/>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c r="A700" s="14"/>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c r="A701" s="14"/>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c r="A702" s="14"/>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c r="A703" s="14"/>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c r="A704" s="14"/>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c r="A705" s="14"/>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c r="A706" s="14"/>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c r="A707" s="14"/>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c r="A708" s="14"/>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c r="A709" s="14"/>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c r="A710" s="14"/>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c r="A711" s="14"/>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c r="A712" s="14"/>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c r="A713" s="14"/>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c r="A714" s="14"/>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c r="A715" s="14"/>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c r="A716" s="14"/>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c r="A717" s="14"/>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c r="A718" s="14"/>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c r="A719" s="14"/>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c r="A720" s="14"/>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c r="A721" s="14"/>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c r="A722" s="14"/>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c r="A723" s="14"/>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c r="A724" s="14"/>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c r="A725" s="14"/>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c r="A726" s="14"/>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c r="A727" s="14"/>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c r="A728" s="14"/>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c r="A729" s="14"/>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c r="A730" s="14"/>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c r="A731" s="14"/>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c r="A732" s="14"/>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c r="A733" s="14"/>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c r="A734" s="14"/>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c r="A735" s="14"/>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c r="A736" s="14"/>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c r="A737" s="14"/>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c r="A738" s="14"/>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c r="A739" s="14"/>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c r="A740" s="14"/>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c r="A741" s="14"/>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c r="A742" s="14"/>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c r="A743" s="14"/>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c r="A744" s="14"/>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c r="A745" s="14"/>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c r="A746" s="14"/>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c r="A747" s="14"/>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c r="A748" s="14"/>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c r="A749" s="14"/>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c r="A750" s="14"/>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c r="A751" s="14"/>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c r="A752" s="14"/>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c r="A753" s="14"/>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c r="A754" s="14"/>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c r="A755" s="14"/>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c r="A756" s="14"/>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c r="A757" s="14"/>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c r="A758" s="14"/>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c r="A759" s="14"/>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c r="A760" s="14"/>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c r="A761" s="14"/>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c r="A762" s="14"/>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c r="A763" s="14"/>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c r="A764" s="14"/>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c r="A765" s="14"/>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c r="A766" s="14"/>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c r="A767" s="14"/>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c r="A768" s="14"/>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c r="A769" s="14"/>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c r="A770" s="14"/>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c r="A771" s="14"/>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c r="A772" s="14"/>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c r="A773" s="14"/>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c r="A774" s="14"/>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c r="A775" s="14"/>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c r="A776" s="14"/>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c r="A777" s="14"/>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c r="A778" s="14"/>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c r="A779" s="14"/>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c r="A780" s="14"/>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c r="A781" s="14"/>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c r="A782" s="14"/>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c r="A783" s="14"/>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c r="A784" s="14"/>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c r="A785" s="14"/>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c r="A786" s="14"/>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c r="A787" s="14"/>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c r="A788" s="14"/>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c r="A789" s="14"/>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c r="A790" s="14"/>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c r="A791" s="14"/>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c r="A792" s="14"/>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c r="A793" s="14"/>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c r="A794" s="14"/>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c r="A795" s="14"/>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c r="A796" s="14"/>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c r="A797" s="14"/>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c r="A798" s="14"/>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c r="A799" s="14"/>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c r="A800" s="14"/>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c r="A801" s="14"/>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c r="A802" s="14"/>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c r="A803" s="14"/>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c r="A804" s="14"/>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c r="A805" s="14"/>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c r="A806" s="14"/>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c r="A807" s="14"/>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c r="A808" s="14"/>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c r="A809" s="14"/>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c r="A810" s="14"/>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c r="A811" s="14"/>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c r="A812" s="14"/>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c r="A813" s="14"/>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c r="A814" s="14"/>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c r="A815" s="14"/>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c r="A816" s="14"/>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c r="A817" s="14"/>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c r="A818" s="14"/>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c r="A819" s="14"/>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c r="A820" s="14"/>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c r="A821" s="14"/>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c r="A822" s="14"/>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c r="A823" s="14"/>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c r="A824" s="14"/>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c r="A825" s="14"/>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c r="A826" s="14"/>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c r="A827" s="14"/>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c r="A828" s="14"/>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c r="A829" s="14"/>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c r="A830" s="14"/>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c r="A831" s="14"/>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c r="A832" s="14"/>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c r="A833" s="14"/>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c r="A834" s="14"/>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c r="A835" s="14"/>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c r="A836" s="14"/>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c r="A837" s="14"/>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c r="A838" s="14"/>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c r="A839" s="14"/>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c r="A840" s="14"/>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c r="A841" s="14"/>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c r="A842" s="14"/>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c r="A843" s="14"/>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c r="A844" s="14"/>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c r="A845" s="14"/>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c r="A846" s="14"/>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c r="A847" s="14"/>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c r="A848" s="14"/>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c r="A849" s="14"/>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c r="A850" s="14"/>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c r="A851" s="14"/>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c r="A852" s="14"/>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c r="A853" s="14"/>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c r="A854" s="14"/>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c r="A855" s="14"/>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c r="A856" s="14"/>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c r="A857" s="14"/>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c r="A858" s="14"/>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c r="A859" s="14"/>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c r="A860" s="14"/>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c r="A861" s="14"/>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c r="A862" s="14"/>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c r="A863" s="14"/>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c r="A864" s="14"/>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c r="A865" s="14"/>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c r="A866" s="14"/>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c r="A867" s="14"/>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c r="A868" s="14"/>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c r="A869" s="14"/>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c r="A870" s="14"/>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c r="A871" s="14"/>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c r="A872" s="14"/>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c r="A873" s="14"/>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c r="A874" s="14"/>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c r="A875" s="14"/>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c r="A876" s="14"/>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c r="A877" s="14"/>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c r="A878" s="14"/>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c r="A879" s="14"/>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c r="A880" s="14"/>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c r="A881" s="14"/>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c r="A882" s="14"/>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c r="A883" s="14"/>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c r="A884" s="14"/>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c r="A885" s="14"/>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c r="A886" s="14"/>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c r="A887" s="14"/>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c r="A888" s="14"/>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c r="A889" s="14"/>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c r="A890" s="14"/>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c r="A891" s="14"/>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c r="A892" s="14"/>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c r="A893" s="14"/>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c r="A894" s="14"/>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c r="A895" s="14"/>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c r="A896" s="14"/>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c r="A897" s="14"/>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c r="A898" s="14"/>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c r="A899" s="14"/>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c r="A900" s="14"/>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c r="A901" s="14"/>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c r="A902" s="14"/>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c r="A903" s="14"/>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c r="A904" s="14"/>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c r="A905" s="14"/>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c r="A906" s="14"/>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c r="A907" s="14"/>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c r="A908" s="14"/>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c r="A909" s="14"/>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c r="A910" s="14"/>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c r="A911" s="14"/>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c r="A912" s="14"/>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c r="A913" s="14"/>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c r="A914" s="14"/>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c r="A915" s="14"/>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c r="A916" s="14"/>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c r="A917" s="14"/>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c r="A918" s="14"/>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c r="A919" s="14"/>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c r="A920" s="14"/>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c r="A921" s="14"/>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c r="A922" s="14"/>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c r="A923" s="14"/>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c r="A924" s="14"/>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c r="A925" s="14"/>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c r="A926" s="14"/>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c r="A927" s="14"/>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c r="A928" s="14"/>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c r="A929" s="14"/>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c r="A930" s="14"/>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c r="A931" s="14"/>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c r="A932" s="14"/>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c r="A933" s="14"/>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c r="A934" s="14"/>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c r="A935" s="14"/>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c r="A936" s="14"/>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c r="A937" s="14"/>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c r="A938" s="14"/>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c r="A939" s="14"/>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c r="A940" s="14"/>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c r="A941" s="14"/>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c r="A942" s="14"/>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c r="A943" s="14"/>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c r="A944" s="14"/>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c r="A945" s="14"/>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c r="A946" s="14"/>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c r="A947" s="14"/>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c r="A948" s="14"/>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c r="A949" s="14"/>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c r="A950" s="14"/>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c r="A951" s="14"/>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c r="A952" s="14"/>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c r="A953" s="14"/>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c r="A954" s="14"/>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c r="A955" s="14"/>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c r="A956" s="14"/>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c r="A957" s="14"/>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c r="A958" s="14"/>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c r="A959" s="14"/>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c r="A960" s="14"/>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c r="A961" s="14"/>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c r="A962" s="14"/>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c r="A963" s="14"/>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c r="A964" s="14"/>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c r="A965" s="14"/>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c r="A966" s="14"/>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c r="A967" s="14"/>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c r="A968" s="14"/>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c r="A969" s="14"/>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c r="A970" s="14"/>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c r="A971" s="14"/>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c r="A972" s="14"/>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c r="A973" s="14"/>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c r="A974" s="14"/>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c r="A975" s="14"/>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c r="A976" s="14"/>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c r="A977" s="14"/>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c r="A978" s="14"/>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c r="A979" s="14"/>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c r="A980" s="14"/>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c r="A981" s="14"/>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c r="A982" s="14"/>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c r="A983" s="14"/>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c r="A984" s="14"/>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c r="A985" s="14"/>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c r="A986" s="14"/>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c r="A987" s="14"/>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c r="A988" s="14"/>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c r="A989" s="14"/>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c r="A990" s="14"/>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c r="A991" s="14"/>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c r="A992" s="14"/>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c r="A993" s="14"/>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c r="A994" s="14"/>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c r="A995" s="14"/>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c r="A996" s="14"/>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c r="A997" s="14"/>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c r="A998" s="14"/>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c r="A999" s="14"/>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c r="A1000" s="14"/>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customSheetViews>
    <customSheetView guid="{DDE55053-DD5F-5B44-9EAB-7E65C7BC4571}" topLeftCell="A19">
      <selection activeCell="B19" sqref="B19"/>
      <pageMargins left="0" right="0" top="0" bottom="0" header="0" footer="0"/>
      <pageSetup paperSize="9" orientation="portrait"/>
    </customSheetView>
  </customSheetViews>
  <mergeCells count="6">
    <mergeCell ref="A14:A24"/>
    <mergeCell ref="A25:A27"/>
    <mergeCell ref="A1:B1"/>
    <mergeCell ref="A2:B2"/>
    <mergeCell ref="A11:A13"/>
    <mergeCell ref="A4:A10"/>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B8F1D1B0A8AC4F8610F3374FB4392A" ma:contentTypeVersion="11" ma:contentTypeDescription="Create a new document." ma:contentTypeScope="" ma:versionID="69eb9882868ee5e9cb215138fdd5c27d">
  <xsd:schema xmlns:xsd="http://www.w3.org/2001/XMLSchema" xmlns:xs="http://www.w3.org/2001/XMLSchema" xmlns:p="http://schemas.microsoft.com/office/2006/metadata/properties" xmlns:ns3="7b9ce7be-c096-4752-9603-b3232bf67417" xmlns:ns4="8b68023f-dd95-4ad0-845b-1b4b51711a6d" targetNamespace="http://schemas.microsoft.com/office/2006/metadata/properties" ma:root="true" ma:fieldsID="e66659225229502da676d618c5c477ae" ns3:_="" ns4:_="">
    <xsd:import namespace="7b9ce7be-c096-4752-9603-b3232bf67417"/>
    <xsd:import namespace="8b68023f-dd95-4ad0-845b-1b4b51711a6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ce7be-c096-4752-9603-b3232bf674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68023f-dd95-4ad0-845b-1b4b51711a6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AF5F67-3F92-434D-865C-4C9DD4D0A8AA}">
  <ds:schemaRefs>
    <ds:schemaRef ds:uri="http://schemas.microsoft.com/sharepoint/v3/contenttype/forms"/>
  </ds:schemaRefs>
</ds:datastoreItem>
</file>

<file path=customXml/itemProps2.xml><?xml version="1.0" encoding="utf-8"?>
<ds:datastoreItem xmlns:ds="http://schemas.openxmlformats.org/officeDocument/2006/customXml" ds:itemID="{0C7A1550-D2C2-413E-BC6E-39696DA6B76A}">
  <ds:schemaRefs>
    <ds:schemaRef ds:uri="http://schemas.microsoft.com/office/2006/documentManagement/types"/>
    <ds:schemaRef ds:uri="http://purl.org/dc/terms/"/>
    <ds:schemaRef ds:uri="http://purl.org/dc/elements/1.1/"/>
    <ds:schemaRef ds:uri="8b68023f-dd95-4ad0-845b-1b4b51711a6d"/>
    <ds:schemaRef ds:uri="http://purl.org/dc/dcmitype/"/>
    <ds:schemaRef ds:uri="http://schemas.microsoft.com/office/2006/metadata/properties"/>
    <ds:schemaRef ds:uri="7b9ce7be-c096-4752-9603-b3232bf67417"/>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8FDC947-34F9-4348-9843-88DE915B3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ce7be-c096-4752-9603-b3232bf67417"/>
    <ds:schemaRef ds:uri="8b68023f-dd95-4ad0-845b-1b4b51711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31</vt:i4>
      </vt:variant>
    </vt:vector>
  </HeadingPairs>
  <TitlesOfParts>
    <vt:vector size="35" baseType="lpstr">
      <vt:lpstr>Plan de Acción PPJ 2019-203 Rev</vt:lpstr>
      <vt:lpstr>Hoja1</vt:lpstr>
      <vt:lpstr>Desplegables</vt:lpstr>
      <vt:lpstr>Instructivo Plan de Acción</vt:lpstr>
      <vt:lpstr>Acciónporelclima</vt:lpstr>
      <vt:lpstr>Agualimpiaysaneamiento</vt:lpstr>
      <vt:lpstr>Ambiente</vt:lpstr>
      <vt:lpstr>Ciudadesycomunidadessostenibles</vt:lpstr>
      <vt:lpstr>CulturaRecreaciónyDeporte</vt:lpstr>
      <vt:lpstr>DesarrolloEconómicoIndustriayTurismo</vt:lpstr>
      <vt:lpstr>Educación</vt:lpstr>
      <vt:lpstr>Educacióndecalidad</vt:lpstr>
      <vt:lpstr>Energíaasequibleynocontaminante</vt:lpstr>
      <vt:lpstr>Findelapobreza</vt:lpstr>
      <vt:lpstr>GestiónJurídica</vt:lpstr>
      <vt:lpstr>GestiónPública</vt:lpstr>
      <vt:lpstr>Gobierno</vt:lpstr>
      <vt:lpstr>Hábitat</vt:lpstr>
      <vt:lpstr>Hacienda</vt:lpstr>
      <vt:lpstr>Hambrecero</vt:lpstr>
      <vt:lpstr>Igualdaddegénero</vt:lpstr>
      <vt:lpstr>Industriainnovacióneinfraestructura</vt:lpstr>
      <vt:lpstr>IntegraciónSocial</vt:lpstr>
      <vt:lpstr>Movilidad</vt:lpstr>
      <vt:lpstr>Mujer</vt:lpstr>
      <vt:lpstr>Pazjusticiaeinstitucionessólidas</vt:lpstr>
      <vt:lpstr>Planeación</vt:lpstr>
      <vt:lpstr>Producciónyconsumoresponsables</vt:lpstr>
      <vt:lpstr>Reduccióndelasdesigualdades</vt:lpstr>
      <vt:lpstr>Salud</vt:lpstr>
      <vt:lpstr>Saludybienestar</vt:lpstr>
      <vt:lpstr>SeguridadConvivenciayJusticia</vt:lpstr>
      <vt:lpstr>Trabajodecenteycrecimientoeconómico</vt:lpstr>
      <vt:lpstr>Vidadeecosistemasterrestres</vt:lpstr>
      <vt:lpstr>Vidasubmarina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Stella Bohorquez Velasco</cp:lastModifiedBy>
  <cp:revision/>
  <dcterms:created xsi:type="dcterms:W3CDTF">2019-04-24T21:03:09Z</dcterms:created>
  <dcterms:modified xsi:type="dcterms:W3CDTF">2019-12-26T16:31:40Z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0x010100A0B8F1D1B0A8AC4F8610F3374FB4392A</vt:lpwstr>
  </property>
</Properties>
</file>